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PE 2019\"/>
    </mc:Choice>
  </mc:AlternateContent>
  <bookViews>
    <workbookView xWindow="240" yWindow="156" windowWidth="20136" windowHeight="7248" activeTab="2"/>
  </bookViews>
  <sheets>
    <sheet name="Table 1&amp;5" sheetId="1" r:id="rId1"/>
    <sheet name="Table 2" sheetId="15" r:id="rId2"/>
    <sheet name="figure1_app1" sheetId="14" r:id="rId3"/>
    <sheet name="table 3" sheetId="4" r:id="rId4"/>
    <sheet name="fig 2_3_4_app2" sheetId="6" r:id="rId5"/>
    <sheet name="table4" sheetId="5" r:id="rId6"/>
    <sheet name="fig4_5_6_app3" sheetId="9" r:id="rId7"/>
    <sheet name="fig7_app4" sheetId="10" r:id="rId8"/>
    <sheet name="table 6" sheetId="11" r:id="rId9"/>
    <sheet name="table 7_8_9" sheetId="20" r:id="rId10"/>
    <sheet name="table10" sheetId="22" r:id="rId11"/>
    <sheet name="table11" sheetId="13" r:id="rId12"/>
    <sheet name="Figure 8_9" sheetId="19" r:id="rId13"/>
    <sheet name="Figure 10 &amp; 11" sheetId="21" r:id="rId14"/>
    <sheet name="Figure 12" sheetId="26" r:id="rId15"/>
    <sheet name="Figure 13" sheetId="27" r:id="rId16"/>
  </sheets>
  <definedNames>
    <definedName name="_Toc424070724" localSheetId="7">fig7_app4!#REF!</definedName>
  </definedNames>
  <calcPr calcId="162913"/>
</workbook>
</file>

<file path=xl/calcChain.xml><?xml version="1.0" encoding="utf-8"?>
<calcChain xmlns="http://schemas.openxmlformats.org/spreadsheetml/2006/main">
  <c r="F14" i="1" l="1"/>
  <c r="R13" i="22" l="1"/>
  <c r="S13" i="22"/>
  <c r="AF4" i="13" l="1"/>
  <c r="AF6" i="13"/>
  <c r="AF8" i="13"/>
  <c r="AF9" i="13"/>
  <c r="AF10" i="13"/>
  <c r="AF12" i="13"/>
  <c r="AF14" i="13"/>
  <c r="AF16" i="13"/>
  <c r="AF17" i="13"/>
  <c r="AF18" i="13"/>
  <c r="AF20" i="13"/>
  <c r="AF3" i="13"/>
  <c r="AF19" i="13" l="1"/>
  <c r="AF15" i="13"/>
  <c r="AF13" i="13"/>
  <c r="AF11" i="13"/>
  <c r="AF7" i="13"/>
  <c r="AF5" i="13"/>
  <c r="B17" i="1"/>
  <c r="B16" i="1"/>
  <c r="S4" i="11" l="1"/>
  <c r="S3" i="11"/>
  <c r="A25" i="13" l="1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24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B23" i="13"/>
  <c r="B22" i="13"/>
  <c r="A11" i="1"/>
  <c r="A12" i="1"/>
  <c r="A13" i="1"/>
  <c r="A10" i="1"/>
  <c r="B14" i="1" l="1"/>
  <c r="C14" i="1"/>
  <c r="D14" i="1"/>
  <c r="E14" i="1"/>
  <c r="G14" i="1"/>
  <c r="B10" i="1"/>
  <c r="G11" i="1"/>
  <c r="G12" i="1"/>
  <c r="G13" i="1"/>
  <c r="G10" i="1"/>
  <c r="E11" i="1"/>
  <c r="E12" i="1"/>
  <c r="E13" i="1"/>
  <c r="E10" i="1"/>
  <c r="C11" i="1"/>
  <c r="C12" i="1"/>
  <c r="C13" i="1"/>
  <c r="C10" i="1"/>
  <c r="D10" i="1"/>
  <c r="F10" i="1"/>
  <c r="D11" i="1"/>
  <c r="F11" i="1"/>
  <c r="D12" i="1"/>
  <c r="F12" i="1"/>
  <c r="D13" i="1"/>
  <c r="F13" i="1"/>
  <c r="B11" i="1"/>
  <c r="B12" i="1"/>
  <c r="B13" i="1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24" i="13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B30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B31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B37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B38" i="11"/>
  <c r="C38" i="11"/>
  <c r="D38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B39" i="11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B40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B24" i="11"/>
  <c r="B41" i="11"/>
  <c r="C41" i="11"/>
  <c r="D41" i="11"/>
  <c r="E41" i="11"/>
  <c r="F41" i="11"/>
  <c r="G41" i="11"/>
  <c r="H41" i="11"/>
  <c r="I41" i="11"/>
  <c r="J41" i="11"/>
  <c r="K41" i="11"/>
  <c r="L41" i="11"/>
  <c r="M41" i="11"/>
  <c r="N41" i="11"/>
  <c r="O41" i="11"/>
  <c r="P41" i="11"/>
  <c r="A23" i="11" l="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1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C13" i="22" l="1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B13" i="22"/>
</calcChain>
</file>

<file path=xl/sharedStrings.xml><?xml version="1.0" encoding="utf-8"?>
<sst xmlns="http://schemas.openxmlformats.org/spreadsheetml/2006/main" count="342" uniqueCount="128">
  <si>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</si>
  <si>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</si>
  <si>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</si>
  <si>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</si>
  <si>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</si>
  <si>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</si>
  <si>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</si>
  <si>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</si>
  <si>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</si>
  <si>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</si>
  <si>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</si>
  <si>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</si>
  <si>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</si>
  <si>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</si>
  <si>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</si>
  <si>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</si>
  <si>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</si>
  <si>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</si>
  <si>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</si>
  <si>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</si>
  <si>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Crude Birth Rate</t>
  </si>
  <si>
    <t>% of total population</t>
  </si>
  <si>
    <t>Male</t>
  </si>
  <si>
    <t>Female</t>
  </si>
  <si>
    <t xml:space="preserve">Infant Mortality Rate </t>
  </si>
  <si>
    <t>Crude Death Rate</t>
  </si>
  <si>
    <t>Rate of Natural Increase (%)</t>
  </si>
  <si>
    <t>Women 15-49</t>
  </si>
  <si>
    <t>Adults 15-49</t>
  </si>
  <si>
    <t>Youth 15-24</t>
  </si>
  <si>
    <t xml:space="preserve">Total 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</si>
  <si>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</si>
  <si>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</si>
  <si>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</si>
  <si>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</si>
  <si>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</si>
  <si>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</si>
  <si>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</si>
  <si>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</si>
  <si>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</si>
  <si>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</si>
  <si>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</si>
  <si>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</si>
  <si>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</si>
  <si>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</si>
  <si>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</si>
  <si>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</si>
  <si>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</si>
  <si>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</si>
  <si>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</si>
  <si>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</si>
  <si>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</si>
  <si>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</si>
  <si>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</si>
  <si>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</si>
  <si>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</si>
  <si>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</si>
  <si>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</si>
  <si>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</si>
  <si>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</si>
  <si>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</si>
  <si>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</si>
  <si>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</si>
  <si>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Period</t>
  </si>
  <si>
    <t>Number of deaths</t>
  </si>
  <si>
    <t>Out-migrants</t>
  </si>
  <si>
    <t>In-migrants</t>
  </si>
  <si>
    <t>GP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</si>
  <si>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</si>
  <si>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</si>
  <si>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</si>
  <si>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</si>
  <si>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</si>
  <si>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</si>
  <si>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</si>
  <si>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</si>
  <si>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</si>
  <si>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</si>
  <si>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>Elderly 60+</t>
  </si>
  <si>
    <t xml:space="preserve">Eastern Cape </t>
  </si>
  <si>
    <t>Western Cape</t>
  </si>
  <si>
    <t>Province in 2021</t>
  </si>
  <si>
    <t>2016-2021</t>
  </si>
  <si>
    <t>Life expectancy at birth without HIV/AIDS</t>
  </si>
  <si>
    <t xml:space="preserve">Life Expectancy </t>
  </si>
  <si>
    <t>Under 5 Mortality Rate</t>
  </si>
  <si>
    <t>Number of AIDS related deaths</t>
  </si>
  <si>
    <t>Prevalence %</t>
  </si>
  <si>
    <t>Total population</t>
  </si>
  <si>
    <t>Children 0-14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</si>
  <si>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</si>
  <si>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</si>
  <si>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</si>
  <si>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</si>
  <si>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</si>
  <si>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</si>
  <si>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</si>
  <si>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</si>
  <si>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</si>
  <si>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</si>
  <si>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</si>
  <si>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</si>
  <si>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</si>
  <si>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</si>
  <si>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Table 11: Estimated provincial migration streams, 2006–2011</t>
  </si>
  <si>
    <t>Table 12: Estimated provincial migration streams, 2011–2016</t>
  </si>
  <si>
    <t>Table 13: Estimated provincial migration streams, 2016–2021</t>
  </si>
  <si>
    <t>2017-2018</t>
  </si>
  <si>
    <t>1985-2000</t>
  </si>
  <si>
    <t>Net Internationl Migration</t>
  </si>
  <si>
    <t xml:space="preserve">HIV population     (in millions) </t>
  </si>
  <si>
    <t>adults 25-59</t>
  </si>
  <si>
    <t>% of elderly within each province</t>
  </si>
  <si>
    <t>National</t>
  </si>
  <si>
    <t>% of Children under 15 within each province</t>
  </si>
  <si>
    <t>Black African</t>
  </si>
  <si>
    <t>75-79</t>
  </si>
  <si>
    <t>in thousands</t>
  </si>
  <si>
    <t>2018-2019</t>
  </si>
  <si>
    <t>% children 0-14</t>
  </si>
  <si>
    <t>% elderly 60+</t>
  </si>
  <si>
    <t xml:space="preserve">male </t>
  </si>
  <si>
    <t>female</t>
  </si>
  <si>
    <t>Incidence 15-49</t>
  </si>
  <si>
    <t>Outside SA (net migration)</t>
  </si>
  <si>
    <t>100,0</t>
  </si>
  <si>
    <t>Population aged 60 and over in 2019</t>
  </si>
  <si>
    <t>Population under 15 years of age 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</si>
</sst>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0.000"/>
    <numFmt numFmtId="168" formatCode="#,##0.000"/>
    <numFmt numFmtId="169" formatCode="#,##0_ ;\-#,##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" fillId="0" borderId="0" xfId="0" applyFont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/>
    <xf numFmtId="0" fontId="4" fillId="0" borderId="1" xfId="0" applyFont="1" applyFill="1" applyBorder="1"/>
    <xf numFmtId="16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164" fontId="0" fillId="0" borderId="0" xfId="0" applyNumberFormat="1"/>
    <xf numFmtId="0" fontId="4" fillId="0" borderId="9" xfId="0" applyNumberFormat="1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8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right" vertical="center"/>
    </xf>
    <xf numFmtId="1" fontId="4" fillId="0" borderId="1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0" fillId="0" borderId="10" xfId="0" applyBorder="1"/>
    <xf numFmtId="0" fontId="0" fillId="0" borderId="1" xfId="0" applyFill="1" applyBorder="1"/>
    <xf numFmtId="164" fontId="0" fillId="0" borderId="0" xfId="0" applyNumberFormat="1" applyAlignment="1">
      <alignment horizontal="right"/>
    </xf>
    <xf numFmtId="0" fontId="1" fillId="0" borderId="2" xfId="0" applyFont="1" applyFill="1" applyBorder="1"/>
    <xf numFmtId="0" fontId="0" fillId="0" borderId="0" xfId="0" applyAlignment="1">
      <alignment wrapText="1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164" fontId="5" fillId="2" borderId="1" xfId="0" applyNumberFormat="1" applyFont="1" applyFill="1" applyBorder="1" applyAlignment="1">
      <alignment horizontal="center"/>
    </xf>
    <xf numFmtId="0" fontId="10" fillId="0" borderId="15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3" fontId="11" fillId="0" borderId="3" xfId="0" applyNumberFormat="1" applyFont="1" applyBorder="1" applyAlignment="1">
      <alignment horizontal="center" vertical="center"/>
    </xf>
    <xf numFmtId="3" fontId="11" fillId="0" borderId="5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/>
    </xf>
    <xf numFmtId="3" fontId="14" fillId="0" borderId="1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4" fillId="0" borderId="12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1" fillId="0" borderId="14" xfId="0" applyFont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64" fontId="8" fillId="0" borderId="0" xfId="0" applyNumberFormat="1" applyFont="1" applyAlignment="1">
      <alignment vertic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6" fontId="0" fillId="0" borderId="0" xfId="0" applyNumberFormat="1"/>
    <xf numFmtId="3" fontId="5" fillId="0" borderId="0" xfId="0" applyNumberFormat="1" applyFont="1" applyBorder="1"/>
    <xf numFmtId="3" fontId="6" fillId="0" borderId="3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9" fontId="14" fillId="0" borderId="1" xfId="1" applyNumberFormat="1" applyFont="1" applyBorder="1" applyAlignment="1">
      <alignment horizontal="center" vertical="top"/>
    </xf>
    <xf numFmtId="0" fontId="0" fillId="0" borderId="0" xfId="0" applyFill="1"/>
    <xf numFmtId="3" fontId="0" fillId="0" borderId="0" xfId="0" applyNumberFormat="1" applyFill="1"/>
    <xf numFmtId="168" fontId="0" fillId="0" borderId="0" xfId="0" applyNumberFormat="1" applyFill="1"/>
    <xf numFmtId="164" fontId="0" fillId="0" borderId="0" xfId="0" applyNumberFormat="1" applyFill="1"/>
    <xf numFmtId="164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167" fontId="0" fillId="0" borderId="0" xfId="0" applyNumberFormat="1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/>
    <xf numFmtId="0" fontId="1" fillId="0" borderId="1" xfId="0" applyFont="1" applyFill="1" applyBorder="1"/>
    <xf numFmtId="0" fontId="2" fillId="0" borderId="0" xfId="0" applyFont="1" applyFill="1"/>
    <xf numFmtId="3" fontId="2" fillId="0" borderId="0" xfId="0" applyNumberFormat="1" applyFont="1" applyFill="1"/>
    <xf numFmtId="164" fontId="5" fillId="0" borderId="2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/>
    <xf numFmtId="0" fontId="7" fillId="0" borderId="18" xfId="0" applyFont="1" applyBorder="1" applyAlignment="1">
      <alignment vertical="center" wrapText="1"/>
    </xf>
    <xf numFmtId="2" fontId="16" fillId="0" borderId="1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8_9'!$B$3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8_9'!$C$3:$K$3</c:f>
              <c:numCache>
                <c:formatCode>0.00</c:formatCode>
                <c:ptCount val="9"/>
                <c:pt idx="0">
                  <c:v>3.2486830418370385</c:v>
                </c:pt>
                <c:pt idx="1">
                  <c:v>2.7222399331208158</c:v>
                </c:pt>
                <c:pt idx="2">
                  <c:v>2.1524565847713135</c:v>
                </c:pt>
                <c:pt idx="3">
                  <c:v>2.9352021817801384</c:v>
                </c:pt>
                <c:pt idx="4">
                  <c:v>3.0049775869492463</c:v>
                </c:pt>
                <c:pt idx="5">
                  <c:v>2.9134430995989931</c:v>
                </c:pt>
                <c:pt idx="6">
                  <c:v>3.0959597840200264</c:v>
                </c:pt>
                <c:pt idx="7">
                  <c:v>3.0941599040094889</c:v>
                </c:pt>
                <c:pt idx="8">
                  <c:v>2.3261061849868754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6-4FC7-BF38-B8C59BAD7B19}"/>
            </c:ext>
          </c:extLst>
        </c:ser>
        <c:ser>
          <c:idx val="1"/>
          <c:order val="1"/>
          <c:tx>
            <c:strRef>
              <c:f>'Figure 8_9'!$B$4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8_9'!$C$4:$K$4</c:f>
              <c:numCache>
                <c:formatCode>0.00</c:formatCode>
                <c:ptCount val="9"/>
                <c:pt idx="0">
                  <c:v>3.2625238966601939</c:v>
                </c:pt>
                <c:pt idx="1">
                  <c:v>2.8638149461034041</c:v>
                </c:pt>
                <c:pt idx="2">
                  <c:v>2.3786978364814417</c:v>
                </c:pt>
                <c:pt idx="3">
                  <c:v>2.9811974854309371</c:v>
                </c:pt>
                <c:pt idx="4">
                  <c:v>3.2498046954064455</c:v>
                </c:pt>
                <c:pt idx="5">
                  <c:v>2.9610066257758798</c:v>
                </c:pt>
                <c:pt idx="6">
                  <c:v>3.020629554569827</c:v>
                </c:pt>
                <c:pt idx="7">
                  <c:v>3.2462272668256382</c:v>
                </c:pt>
                <c:pt idx="8">
                  <c:v>2.4556463767315457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36-4FC7-BF38-B8C59BAD7B19}"/>
            </c:ext>
          </c:extLst>
        </c:ser>
        <c:ser>
          <c:idx val="2"/>
          <c:order val="2"/>
          <c:tx>
            <c:strRef>
              <c:f>'Figure 8_9'!$B$5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8_9'!$C$5:$K$5</c:f>
              <c:numCache>
                <c:formatCode>0.00</c:formatCode>
                <c:ptCount val="9"/>
                <c:pt idx="0">
                  <c:v>3.0781690774828157</c:v>
                </c:pt>
                <c:pt idx="1">
                  <c:v>2.574433490239489</c:v>
                </c:pt>
                <c:pt idx="2">
                  <c:v>2.09032732567095</c:v>
                </c:pt>
                <c:pt idx="3">
                  <c:v>2.7121742763790282</c:v>
                </c:pt>
                <c:pt idx="4">
                  <c:v>3.0552983849305808</c:v>
                </c:pt>
                <c:pt idx="5">
                  <c:v>2.6197338023435313</c:v>
                </c:pt>
                <c:pt idx="6">
                  <c:v>2.7243267912776798</c:v>
                </c:pt>
                <c:pt idx="7">
                  <c:v>2.8397605477128463</c:v>
                </c:pt>
                <c:pt idx="8">
                  <c:v>2.2245601085527049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36-4FC7-BF38-B8C59BAD7B19}"/>
            </c:ext>
          </c:extLst>
        </c:ser>
        <c:ser>
          <c:idx val="3"/>
          <c:order val="3"/>
          <c:tx>
            <c:strRef>
              <c:f>'Figure 8_9'!$B$6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'Figure 8_9'!$C$2:$K$2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8_9'!$C$6:$K$6</c:f>
              <c:numCache>
                <c:formatCode>0.00</c:formatCode>
                <c:ptCount val="9"/>
                <c:pt idx="0">
                  <c:v>2.8762229949056524</c:v>
                </c:pt>
                <c:pt idx="1">
                  <c:v>2.3437547746823864</c:v>
                </c:pt>
                <c:pt idx="2">
                  <c:v>1.9058520350195303</c:v>
                </c:pt>
                <c:pt idx="3">
                  <c:v>2.7048325226686805</c:v>
                </c:pt>
                <c:pt idx="4">
                  <c:v>2.8660815105804307</c:v>
                </c:pt>
                <c:pt idx="5">
                  <c:v>2.5397878719267668</c:v>
                </c:pt>
                <c:pt idx="6">
                  <c:v>2.6675514383584393</c:v>
                </c:pt>
                <c:pt idx="7">
                  <c:v>2.6479796820204511</c:v>
                </c:pt>
                <c:pt idx="8">
                  <c:v>2.0020128598219373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36-4FC7-BF38-B8C59BAD7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7760"/>
        <c:axId val="2091763952"/>
      </c:barChart>
      <c:catAx>
        <c:axId val="20917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763952"/>
        <c:crosses val="autoZero"/>
        <c:auto val="1"/>
        <c:lblAlgn val="ctr"/>
        <c:lblOffset val="100"/>
        <c:noMultiLvlLbl val="0"/>
      </c:catAx>
      <c:valAx>
        <c:axId val="2091763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Total Fertility Rate</a:t>
                </a: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091767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 &amp; 11'!$B$5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11'!$C$5:$K$5</c:f>
              <c:numCache>
                <c:formatCode>0.0</c:formatCode>
                <c:ptCount val="9"/>
                <c:pt idx="0">
                  <c:v>52.3081931474036</c:v>
                </c:pt>
                <c:pt idx="1">
                  <c:v>45.557978543588874</c:v>
                </c:pt>
                <c:pt idx="2">
                  <c:v>55.412545271498253</c:v>
                </c:pt>
                <c:pt idx="3">
                  <c:v>47.511602114749074</c:v>
                </c:pt>
                <c:pt idx="4">
                  <c:v>54.308249757515341</c:v>
                </c:pt>
                <c:pt idx="5">
                  <c:v>52.401054373344621</c:v>
                </c:pt>
                <c:pt idx="6">
                  <c:v>51.866268376633506</c:v>
                </c:pt>
                <c:pt idx="7">
                  <c:v>49.113999283473554</c:v>
                </c:pt>
                <c:pt idx="8">
                  <c:v>59.618183235385253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9-43E3-87B6-D8188E020B16}"/>
            </c:ext>
          </c:extLst>
        </c:ser>
        <c:ser>
          <c:idx val="1"/>
          <c:order val="1"/>
          <c:tx>
            <c:strRef>
              <c:f>'Figure 10 &amp; 11'!$B$6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11'!$C$6:$K$6</c:f>
              <c:numCache>
                <c:formatCode>0.0</c:formatCode>
                <c:ptCount val="9"/>
                <c:pt idx="0">
                  <c:v>53.003474938200519</c:v>
                </c:pt>
                <c:pt idx="1">
                  <c:v>46.327034863645956</c:v>
                </c:pt>
                <c:pt idx="2">
                  <c:v>56.450303509440793</c:v>
                </c:pt>
                <c:pt idx="3">
                  <c:v>48.282262821178072</c:v>
                </c:pt>
                <c:pt idx="4">
                  <c:v>54.43052348331468</c:v>
                </c:pt>
                <c:pt idx="5">
                  <c:v>53.298006829168216</c:v>
                </c:pt>
                <c:pt idx="6">
                  <c:v>52.911776499578004</c:v>
                </c:pt>
                <c:pt idx="7">
                  <c:v>50.305961323815005</c:v>
                </c:pt>
                <c:pt idx="8">
                  <c:v>61.060105946649379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9-43E3-87B6-D8188E020B16}"/>
            </c:ext>
          </c:extLst>
        </c:ser>
        <c:ser>
          <c:idx val="2"/>
          <c:order val="2"/>
          <c:tx>
            <c:strRef>
              <c:f>'Figure 10 &amp; 11'!$B$7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11'!$C$7:$K$7</c:f>
              <c:numCache>
                <c:formatCode>0.0</c:formatCode>
                <c:ptCount val="9"/>
                <c:pt idx="0">
                  <c:v>57.322790271253652</c:v>
                </c:pt>
                <c:pt idx="1">
                  <c:v>53.148712212311573</c:v>
                </c:pt>
                <c:pt idx="2">
                  <c:v>61.597916638444914</c:v>
                </c:pt>
                <c:pt idx="3">
                  <c:v>54.581559118464611</c:v>
                </c:pt>
                <c:pt idx="4">
                  <c:v>59.256399112825051</c:v>
                </c:pt>
                <c:pt idx="5">
                  <c:v>57.810148060489865</c:v>
                </c:pt>
                <c:pt idx="6">
                  <c:v>56.810642860408137</c:v>
                </c:pt>
                <c:pt idx="7">
                  <c:v>56.565458707773956</c:v>
                </c:pt>
                <c:pt idx="8">
                  <c:v>63.92885753124942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9-43E3-87B6-D8188E020B16}"/>
            </c:ext>
          </c:extLst>
        </c:ser>
        <c:ser>
          <c:idx val="3"/>
          <c:order val="3"/>
          <c:tx>
            <c:strRef>
              <c:f>'Figure 10 &amp; 11'!$B$8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11'!$C$8:$K$8</c:f>
              <c:numCache>
                <c:formatCode>0.0</c:formatCode>
                <c:ptCount val="9"/>
                <c:pt idx="0">
                  <c:v>59.603415097897809</c:v>
                </c:pt>
                <c:pt idx="1">
                  <c:v>54.568074963101729</c:v>
                </c:pt>
                <c:pt idx="2">
                  <c:v>63.768115051898917</c:v>
                </c:pt>
                <c:pt idx="3">
                  <c:v>57.108747214135612</c:v>
                </c:pt>
                <c:pt idx="4">
                  <c:v>61.80680837259392</c:v>
                </c:pt>
                <c:pt idx="5">
                  <c:v>60.436745692358883</c:v>
                </c:pt>
                <c:pt idx="6">
                  <c:v>59.084491096183335</c:v>
                </c:pt>
                <c:pt idx="7">
                  <c:v>57.832443012309838</c:v>
                </c:pt>
                <c:pt idx="8">
                  <c:v>65.699310967141173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9-43E3-87B6-D8188E02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88976"/>
        <c:axId val="2091763408"/>
      </c:barChart>
      <c:catAx>
        <c:axId val="209178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63408"/>
        <c:crosses val="autoZero"/>
        <c:auto val="1"/>
        <c:lblAlgn val="ctr"/>
        <c:lblOffset val="100"/>
        <c:noMultiLvlLbl val="0"/>
      </c:catAx>
      <c:valAx>
        <c:axId val="2091763408"/>
        <c:scaling>
          <c:orientation val="minMax"/>
          <c:max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91788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10 &amp; 11'!$B$11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11'!$C$11:$K$11</c:f>
              <c:numCache>
                <c:formatCode>0.0</c:formatCode>
                <c:ptCount val="9"/>
                <c:pt idx="0">
                  <c:v>56.807762795680013</c:v>
                </c:pt>
                <c:pt idx="1">
                  <c:v>49.1756174057778</c:v>
                </c:pt>
                <c:pt idx="2">
                  <c:v>59.237886873741985</c:v>
                </c:pt>
                <c:pt idx="3">
                  <c:v>52.645631781926028</c:v>
                </c:pt>
                <c:pt idx="4">
                  <c:v>57.692489708514096</c:v>
                </c:pt>
                <c:pt idx="5">
                  <c:v>56.057496032803805</c:v>
                </c:pt>
                <c:pt idx="6">
                  <c:v>57.243860307259567</c:v>
                </c:pt>
                <c:pt idx="7">
                  <c:v>53.317093866404889</c:v>
                </c:pt>
                <c:pt idx="8">
                  <c:v>64.510537526087447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4-416F-BCA2-2C72C4A23E2D}"/>
            </c:ext>
          </c:extLst>
        </c:ser>
        <c:ser>
          <c:idx val="1"/>
          <c:order val="1"/>
          <c:tx>
            <c:strRef>
              <c:f>'Figure 10 &amp; 11'!$B$12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11'!$C$12:$K$12</c:f>
              <c:numCache>
                <c:formatCode>0.0</c:formatCode>
                <c:ptCount val="9"/>
                <c:pt idx="0">
                  <c:v>58.572224647087147</c:v>
                </c:pt>
                <c:pt idx="1">
                  <c:v>50.658055952677195</c:v>
                </c:pt>
                <c:pt idx="2">
                  <c:v>60.872379265793029</c:v>
                </c:pt>
                <c:pt idx="3">
                  <c:v>54.367188497204118</c:v>
                </c:pt>
                <c:pt idx="4">
                  <c:v>58.639255842678956</c:v>
                </c:pt>
                <c:pt idx="5">
                  <c:v>57.637988778139686</c:v>
                </c:pt>
                <c:pt idx="6">
                  <c:v>58.472198381707507</c:v>
                </c:pt>
                <c:pt idx="7">
                  <c:v>54.950100243761902</c:v>
                </c:pt>
                <c:pt idx="8">
                  <c:v>67.245632617185464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94-416F-BCA2-2C72C4A23E2D}"/>
            </c:ext>
          </c:extLst>
        </c:ser>
        <c:ser>
          <c:idx val="2"/>
          <c:order val="2"/>
          <c:tx>
            <c:strRef>
              <c:f>'Figure 10 &amp; 11'!$B$13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2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11'!$C$13:$K$13</c:f>
              <c:numCache>
                <c:formatCode>0.0</c:formatCode>
                <c:ptCount val="9"/>
                <c:pt idx="0">
                  <c:v>64.002344019363477</c:v>
                </c:pt>
                <c:pt idx="1">
                  <c:v>58.606613334348758</c:v>
                </c:pt>
                <c:pt idx="2">
                  <c:v>66.604337084078679</c:v>
                </c:pt>
                <c:pt idx="3">
                  <c:v>60.939768645508551</c:v>
                </c:pt>
                <c:pt idx="4">
                  <c:v>65.077018575867456</c:v>
                </c:pt>
                <c:pt idx="5">
                  <c:v>63.519824258055429</c:v>
                </c:pt>
                <c:pt idx="6">
                  <c:v>63.256238339243609</c:v>
                </c:pt>
                <c:pt idx="7">
                  <c:v>62.551511161943246</c:v>
                </c:pt>
                <c:pt idx="8">
                  <c:v>70.611044797706398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94-416F-BCA2-2C72C4A23E2D}"/>
            </c:ext>
          </c:extLst>
        </c:ser>
        <c:ser>
          <c:idx val="3"/>
          <c:order val="3"/>
          <c:tx>
            <c:strRef>
              <c:f>'Figure 10 &amp; 11'!$B$14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10 &amp; 11'!$C$10:$K$10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10 &amp; 11'!$C$14:$K$14</c:f>
              <c:numCache>
                <c:formatCode>0.0</c:formatCode>
                <c:ptCount val="9"/>
                <c:pt idx="0">
                  <c:v>67.13481403941438</c:v>
                </c:pt>
                <c:pt idx="1">
                  <c:v>61.28481177421498</c:v>
                </c:pt>
                <c:pt idx="2">
                  <c:v>69.181440898361103</c:v>
                </c:pt>
                <c:pt idx="3">
                  <c:v>63.690051746199053</c:v>
                </c:pt>
                <c:pt idx="4">
                  <c:v>67.38617575448886</c:v>
                </c:pt>
                <c:pt idx="5">
                  <c:v>66.158425625714116</c:v>
                </c:pt>
                <c:pt idx="6">
                  <c:v>65.996586941283425</c:v>
                </c:pt>
                <c:pt idx="7">
                  <c:v>65.242445788512356</c:v>
                </c:pt>
                <c:pt idx="8">
                  <c:v>71.057581182232568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94-416F-BCA2-2C72C4A2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768304"/>
        <c:axId val="2091781360"/>
      </c:barChart>
      <c:catAx>
        <c:axId val="2091768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091781360"/>
        <c:crosses val="autoZero"/>
        <c:auto val="1"/>
        <c:lblAlgn val="ctr"/>
        <c:lblOffset val="100"/>
        <c:noMultiLvlLbl val="0"/>
      </c:catAx>
      <c:valAx>
        <c:axId val="209178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Life Expectancy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20917683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16</xdr:row>
      <xdr:rowOff>47625</xdr:rowOff>
    </xdr:from>
    <xdr:to>
      <xdr:col>20</xdr:col>
      <xdr:colOff>266700</xdr:colOff>
      <xdr:row>30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B4" sqref="B4:G8"/>
    </sheetView>
  </sheetViews>
  <sheetFormatPr defaultRowHeight="14.4" x14ac:dyDescent="0.3"/>
  <cols>
    <col min="1" max="1" width="14" customWidth="1"/>
    <col min="2" max="2" width="11.6640625" customWidth="1"/>
    <col min="3" max="5" width="10.6640625" customWidth="1"/>
    <col min="6" max="6" width="12.44140625" customWidth="1"/>
    <col min="7" max="7" width="12.33203125" customWidth="1"/>
  </cols>
  <sheetData>
    <row r="2" spans="1:9" ht="27" x14ac:dyDescent="0.3">
      <c r="A2" s="9" t="s">
        <v>0</v>
      </c>
      <c r="B2" s="100" t="s">
        <v>1</v>
      </c>
      <c r="C2" s="100"/>
      <c r="D2" s="100" t="s">
        <v>2</v>
      </c>
      <c r="E2" s="100"/>
      <c r="F2" s="100" t="s">
        <v>3</v>
      </c>
      <c r="G2" s="100"/>
    </row>
    <row r="3" spans="1:9" ht="32.25" customHeight="1" x14ac:dyDescent="0.3">
      <c r="A3" s="8"/>
      <c r="B3" s="9" t="s">
        <v>4</v>
      </c>
      <c r="C3" s="9" t="s">
        <v>21</v>
      </c>
      <c r="D3" s="9" t="s">
        <v>4</v>
      </c>
      <c r="E3" s="9" t="s">
        <v>21</v>
      </c>
      <c r="F3" s="9" t="s">
        <v>4</v>
      </c>
      <c r="G3" s="9" t="s">
        <v>21</v>
      </c>
    </row>
    <row r="4" spans="1:9" x14ac:dyDescent="0.3">
      <c r="A4" s="10" t="s">
        <v>5</v>
      </c>
      <c r="B4" s="35">
        <v>23124781.751999997</v>
      </c>
      <c r="C4" s="18">
        <v>80.650737298611389</v>
      </c>
      <c r="D4" s="35">
        <v>24318477.381500013</v>
      </c>
      <c r="E4" s="18">
        <v>80.786177226916507</v>
      </c>
      <c r="F4" s="35">
        <v>47443259.13350001</v>
      </c>
      <c r="G4" s="18">
        <v>80.72010435030505</v>
      </c>
      <c r="I4" s="5"/>
    </row>
    <row r="5" spans="1:9" x14ac:dyDescent="0.3">
      <c r="A5" s="10" t="s">
        <v>6</v>
      </c>
      <c r="B5" s="35">
        <v>2513220.585</v>
      </c>
      <c r="C5" s="18">
        <v>8.7651894555401419</v>
      </c>
      <c r="D5" s="35">
        <v>2663529.5799999996</v>
      </c>
      <c r="E5" s="18">
        <v>8.8482666625628159</v>
      </c>
      <c r="F5" s="35">
        <v>5176750.1649999991</v>
      </c>
      <c r="G5" s="18">
        <v>8.8077383625443098</v>
      </c>
      <c r="I5" s="5"/>
    </row>
    <row r="6" spans="1:9" x14ac:dyDescent="0.3">
      <c r="A6" s="10" t="s">
        <v>7</v>
      </c>
      <c r="B6" s="35">
        <v>768593.53</v>
      </c>
      <c r="C6" s="18">
        <v>2.680571671647507</v>
      </c>
      <c r="D6" s="35">
        <v>734413.04500000004</v>
      </c>
      <c r="E6" s="18">
        <v>2.4397260354903763</v>
      </c>
      <c r="F6" s="35">
        <v>1503006.5750000002</v>
      </c>
      <c r="G6" s="18">
        <v>2.5572199252122561</v>
      </c>
      <c r="I6" s="5"/>
    </row>
    <row r="7" spans="1:9" x14ac:dyDescent="0.3">
      <c r="A7" s="10" t="s">
        <v>8</v>
      </c>
      <c r="B7" s="35">
        <v>2266151</v>
      </c>
      <c r="C7" s="18">
        <v>7.9035015742009556</v>
      </c>
      <c r="D7" s="35">
        <v>2385855.1800000002</v>
      </c>
      <c r="E7" s="18">
        <v>7.9258300750302961</v>
      </c>
      <c r="F7" s="35">
        <v>4652006.18</v>
      </c>
      <c r="G7" s="18">
        <v>7.9149373619383887</v>
      </c>
      <c r="I7" s="5"/>
    </row>
    <row r="8" spans="1:9" x14ac:dyDescent="0.3">
      <c r="A8" s="10" t="s">
        <v>9</v>
      </c>
      <c r="B8" s="36">
        <v>28672746.866999999</v>
      </c>
      <c r="C8" s="19" t="s">
        <v>125</v>
      </c>
      <c r="D8" s="36">
        <v>30102275.186500013</v>
      </c>
      <c r="E8" s="19" t="s">
        <v>125</v>
      </c>
      <c r="F8" s="36">
        <v>58775022.053500012</v>
      </c>
      <c r="G8" s="19" t="s">
        <v>125</v>
      </c>
      <c r="I8" s="5"/>
    </row>
    <row r="9" spans="1:9" x14ac:dyDescent="0.3">
      <c r="A9" s="15" t="s">
        <v>117</v>
      </c>
    </row>
    <row r="10" spans="1:9" x14ac:dyDescent="0.3">
      <c r="A10" t="str">
        <f>A4</f>
        <v>African</v>
      </c>
      <c r="B10" s="46">
        <f>ROUND(B4/1000,1)</f>
        <v>23124.799999999999</v>
      </c>
      <c r="C10" s="41">
        <f>C4</f>
        <v>80.650737298611389</v>
      </c>
      <c r="D10" s="46">
        <f t="shared" ref="D10:F10" si="0">ROUND(D4/1000,1)</f>
        <v>24318.5</v>
      </c>
      <c r="E10" s="41">
        <f>E4</f>
        <v>80.786177226916507</v>
      </c>
      <c r="F10" s="46">
        <f t="shared" si="0"/>
        <v>47443.3</v>
      </c>
      <c r="G10" s="41">
        <f>G4</f>
        <v>80.72010435030505</v>
      </c>
    </row>
    <row r="11" spans="1:9" x14ac:dyDescent="0.3">
      <c r="A11" t="str">
        <f t="shared" ref="A11:A13" si="1">A5</f>
        <v>Coloured</v>
      </c>
      <c r="B11" s="46">
        <f t="shared" ref="B11:F13" si="2">ROUND(B5/1000,1)</f>
        <v>2513.1999999999998</v>
      </c>
      <c r="C11" s="41">
        <f t="shared" ref="C11:C13" si="3">C5</f>
        <v>8.7651894555401419</v>
      </c>
      <c r="D11" s="46">
        <f t="shared" si="2"/>
        <v>2663.5</v>
      </c>
      <c r="E11" s="41">
        <f t="shared" ref="E11:E13" si="4">E5</f>
        <v>8.8482666625628159</v>
      </c>
      <c r="F11" s="46">
        <f t="shared" si="2"/>
        <v>5176.8</v>
      </c>
      <c r="G11" s="41">
        <f t="shared" ref="G11:G13" si="5">G5</f>
        <v>8.8077383625443098</v>
      </c>
    </row>
    <row r="12" spans="1:9" x14ac:dyDescent="0.3">
      <c r="A12" t="str">
        <f t="shared" si="1"/>
        <v>Indian/Asian</v>
      </c>
      <c r="B12" s="46">
        <f t="shared" si="2"/>
        <v>768.6</v>
      </c>
      <c r="C12" s="41">
        <f t="shared" si="3"/>
        <v>2.680571671647507</v>
      </c>
      <c r="D12" s="46">
        <f t="shared" si="2"/>
        <v>734.4</v>
      </c>
      <c r="E12" s="41">
        <f t="shared" si="4"/>
        <v>2.4397260354903763</v>
      </c>
      <c r="F12" s="46">
        <f t="shared" si="2"/>
        <v>1503</v>
      </c>
      <c r="G12" s="41">
        <f t="shared" si="5"/>
        <v>2.5572199252122561</v>
      </c>
    </row>
    <row r="13" spans="1:9" x14ac:dyDescent="0.3">
      <c r="A13" t="str">
        <f t="shared" si="1"/>
        <v>White</v>
      </c>
      <c r="B13" s="46">
        <f t="shared" si="2"/>
        <v>2266.1999999999998</v>
      </c>
      <c r="C13" s="41">
        <f t="shared" si="3"/>
        <v>7.9035015742009556</v>
      </c>
      <c r="D13" s="46">
        <f t="shared" si="2"/>
        <v>2385.9</v>
      </c>
      <c r="E13" s="41">
        <f t="shared" si="4"/>
        <v>7.9258300750302961</v>
      </c>
      <c r="F13" s="46">
        <f t="shared" si="2"/>
        <v>4652</v>
      </c>
      <c r="G13" s="41">
        <f t="shared" si="5"/>
        <v>7.9149373619383887</v>
      </c>
    </row>
    <row r="14" spans="1:9" x14ac:dyDescent="0.3">
      <c r="B14" s="46">
        <f>ROUND(B8/1000,1)</f>
        <v>28672.7</v>
      </c>
      <c r="C14" s="41" t="str">
        <f>C8</f>
        <v>100,0</v>
      </c>
      <c r="D14" s="46">
        <f t="shared" ref="D14" si="6">ROUND(D8/1000,1)</f>
        <v>30102.3</v>
      </c>
      <c r="E14" s="41" t="str">
        <f>E8</f>
        <v>100,0</v>
      </c>
      <c r="F14" s="46">
        <f>ROUND(F8/1000,1)</f>
        <v>58775</v>
      </c>
      <c r="G14" s="41" t="str">
        <f>G8</f>
        <v>100,0</v>
      </c>
    </row>
    <row r="15" spans="1:9" x14ac:dyDescent="0.3">
      <c r="B15" s="45"/>
      <c r="C15" s="44"/>
      <c r="D15" s="45"/>
      <c r="E15" s="44"/>
      <c r="F15" s="45"/>
      <c r="G15" s="44"/>
    </row>
    <row r="16" spans="1:9" x14ac:dyDescent="0.3">
      <c r="A16" t="s">
        <v>121</v>
      </c>
      <c r="B16" s="66">
        <f>B8/F8*100</f>
        <v>48.783898100285874</v>
      </c>
    </row>
    <row r="17" spans="1:2" x14ac:dyDescent="0.3">
      <c r="A17" t="s">
        <v>122</v>
      </c>
      <c r="B17" s="67">
        <f>D8/F8*100</f>
        <v>51.216101899714118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4"/>
  <sheetViews>
    <sheetView topLeftCell="A19" workbookViewId="0">
      <selection activeCell="B32" sqref="B32:M41"/>
    </sheetView>
  </sheetViews>
  <sheetFormatPr defaultRowHeight="14.4" x14ac:dyDescent="0.3"/>
  <cols>
    <col min="1" max="1" width="21.5546875" style="75" customWidth="1"/>
    <col min="2" max="16384" width="8.88671875" style="75"/>
  </cols>
  <sheetData>
    <row r="1" spans="1:28" x14ac:dyDescent="0.3">
      <c r="A1" s="75" t="s">
        <v>104</v>
      </c>
    </row>
    <row r="2" spans="1:28" x14ac:dyDescent="0.3">
      <c r="A2" s="75" t="s">
        <v>61</v>
      </c>
      <c r="B2" s="114" t="s">
        <v>68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</row>
    <row r="3" spans="1:28" x14ac:dyDescent="0.3">
      <c r="B3" s="75" t="s">
        <v>49</v>
      </c>
      <c r="C3" s="75" t="s">
        <v>50</v>
      </c>
      <c r="D3" s="75" t="s">
        <v>67</v>
      </c>
      <c r="E3" s="75" t="s">
        <v>51</v>
      </c>
      <c r="F3" s="75" t="s">
        <v>52</v>
      </c>
      <c r="G3" s="75" t="s">
        <v>53</v>
      </c>
      <c r="H3" s="75" t="s">
        <v>54</v>
      </c>
      <c r="I3" s="75" t="s">
        <v>55</v>
      </c>
      <c r="J3" s="75" t="s">
        <v>56</v>
      </c>
      <c r="K3" s="75" t="s">
        <v>65</v>
      </c>
      <c r="L3" s="75" t="s">
        <v>66</v>
      </c>
      <c r="M3" s="75" t="s">
        <v>62</v>
      </c>
    </row>
    <row r="4" spans="1:28" x14ac:dyDescent="0.3">
      <c r="A4" s="75" t="s">
        <v>49</v>
      </c>
      <c r="B4" s="85">
        <v>0</v>
      </c>
      <c r="C4" s="86">
        <v>12807.675707020642</v>
      </c>
      <c r="D4" s="86">
        <v>143538.98353911086</v>
      </c>
      <c r="E4" s="86">
        <v>96615.291261682258</v>
      </c>
      <c r="F4" s="86">
        <v>13748.363386240504</v>
      </c>
      <c r="G4" s="86">
        <v>16531.826686966342</v>
      </c>
      <c r="H4" s="86">
        <v>7938.1521357318506</v>
      </c>
      <c r="I4" s="86">
        <v>37086.082833084627</v>
      </c>
      <c r="J4" s="86">
        <v>171940.69224953162</v>
      </c>
      <c r="K4" s="86">
        <v>500207.0677993687</v>
      </c>
      <c r="L4" s="86">
        <v>161404.77701080698</v>
      </c>
      <c r="M4" s="86">
        <v>-338802.29078856169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28" x14ac:dyDescent="0.3">
      <c r="A5" s="75" t="s">
        <v>50</v>
      </c>
      <c r="B5" s="86">
        <v>8119.2551604809478</v>
      </c>
      <c r="C5" s="85">
        <v>0</v>
      </c>
      <c r="D5" s="86">
        <v>78918.887433435986</v>
      </c>
      <c r="E5" s="86">
        <v>7565.4025752449797</v>
      </c>
      <c r="F5" s="86">
        <v>6300.3592684454925</v>
      </c>
      <c r="G5" s="86">
        <v>10368.328165967529</v>
      </c>
      <c r="H5" s="86">
        <v>8720.8392184072218</v>
      </c>
      <c r="I5" s="86">
        <v>22861.979431042768</v>
      </c>
      <c r="J5" s="86">
        <v>11717.539222422902</v>
      </c>
      <c r="K5" s="86">
        <v>154572.59047544783</v>
      </c>
      <c r="L5" s="86">
        <v>114624.46725296261</v>
      </c>
      <c r="M5" s="86">
        <v>-39948.123222485214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28" x14ac:dyDescent="0.3">
      <c r="A6" s="75" t="s">
        <v>67</v>
      </c>
      <c r="B6" s="86">
        <v>40268.243278557471</v>
      </c>
      <c r="C6" s="86">
        <v>31231.455575282209</v>
      </c>
      <c r="D6" s="85">
        <v>0</v>
      </c>
      <c r="E6" s="86">
        <v>54109.659545310504</v>
      </c>
      <c r="F6" s="86">
        <v>64146.971600824196</v>
      </c>
      <c r="G6" s="86">
        <v>63686.511661939599</v>
      </c>
      <c r="H6" s="86">
        <v>9739.1945400557288</v>
      </c>
      <c r="I6" s="86">
        <v>85606.397770365293</v>
      </c>
      <c r="J6" s="86">
        <v>75361.687810967618</v>
      </c>
      <c r="K6" s="86">
        <v>424150.12178330263</v>
      </c>
      <c r="L6" s="86">
        <v>1382127.8988399804</v>
      </c>
      <c r="M6" s="86">
        <v>957977.77705667773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x14ac:dyDescent="0.3">
      <c r="A7" s="75" t="s">
        <v>51</v>
      </c>
      <c r="B7" s="86">
        <v>23407.012081966925</v>
      </c>
      <c r="C7" s="86">
        <v>11328.643321097014</v>
      </c>
      <c r="D7" s="86">
        <v>205896.0424977346</v>
      </c>
      <c r="E7" s="85">
        <v>0</v>
      </c>
      <c r="F7" s="86">
        <v>8786.9985861728128</v>
      </c>
      <c r="G7" s="86">
        <v>33703.63872500771</v>
      </c>
      <c r="H7" s="86">
        <v>7289.6930523360616</v>
      </c>
      <c r="I7" s="86">
        <v>10707.685271840497</v>
      </c>
      <c r="J7" s="86">
        <v>30617.651947532097</v>
      </c>
      <c r="K7" s="86">
        <v>331737.36548368767</v>
      </c>
      <c r="L7" s="86">
        <v>255186.80611642051</v>
      </c>
      <c r="M7" s="86">
        <v>-76550.559367267153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x14ac:dyDescent="0.3">
      <c r="A8" s="75" t="s">
        <v>52</v>
      </c>
      <c r="B8" s="86">
        <v>4273.8501521838762</v>
      </c>
      <c r="C8" s="86">
        <v>5551.6033508798519</v>
      </c>
      <c r="D8" s="86">
        <v>316191.41947856621</v>
      </c>
      <c r="E8" s="86">
        <v>7847.1855467696769</v>
      </c>
      <c r="F8" s="85">
        <v>0</v>
      </c>
      <c r="G8" s="86">
        <v>45334.437476352789</v>
      </c>
      <c r="H8" s="86">
        <v>2468.398993454402</v>
      </c>
      <c r="I8" s="86">
        <v>30890.986293433602</v>
      </c>
      <c r="J8" s="86">
        <v>10828.813335537314</v>
      </c>
      <c r="K8" s="86">
        <v>423386.69462717773</v>
      </c>
      <c r="L8" s="86">
        <v>220311.29014801007</v>
      </c>
      <c r="M8" s="86">
        <v>-203075.40447916766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28" x14ac:dyDescent="0.3">
      <c r="A9" s="75" t="s">
        <v>53</v>
      </c>
      <c r="B9" s="86">
        <v>4539.1942686361772</v>
      </c>
      <c r="C9" s="86">
        <v>4703.0323213422653</v>
      </c>
      <c r="D9" s="86">
        <v>120888.15038847137</v>
      </c>
      <c r="E9" s="86">
        <v>11392.774202337408</v>
      </c>
      <c r="F9" s="86">
        <v>21160.515765254462</v>
      </c>
      <c r="G9" s="85">
        <v>0</v>
      </c>
      <c r="H9" s="86">
        <v>2085.94145953716</v>
      </c>
      <c r="I9" s="86">
        <v>12087.566781809892</v>
      </c>
      <c r="J9" s="86">
        <v>8828.3181680755515</v>
      </c>
      <c r="K9" s="86">
        <v>185685.49335546431</v>
      </c>
      <c r="L9" s="86">
        <v>243959.57195157389</v>
      </c>
      <c r="M9" s="86">
        <v>58274.078596109583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</row>
    <row r="10" spans="1:28" x14ac:dyDescent="0.3">
      <c r="A10" s="75" t="s">
        <v>54</v>
      </c>
      <c r="B10" s="86">
        <v>4044.9233677353591</v>
      </c>
      <c r="C10" s="86">
        <v>8101.0123615819739</v>
      </c>
      <c r="D10" s="86">
        <v>15222.131314784714</v>
      </c>
      <c r="E10" s="86">
        <v>5182.3705402145006</v>
      </c>
      <c r="F10" s="86">
        <v>2419.8031341727983</v>
      </c>
      <c r="G10" s="86">
        <v>3965.1476528077219</v>
      </c>
      <c r="H10" s="85">
        <v>0</v>
      </c>
      <c r="I10" s="86">
        <v>11612.86447443295</v>
      </c>
      <c r="J10" s="86">
        <v>16645.171796033796</v>
      </c>
      <c r="K10" s="86">
        <v>67193.424641763821</v>
      </c>
      <c r="L10" s="86">
        <v>75385.594291524729</v>
      </c>
      <c r="M10" s="86">
        <v>8192.1696497609082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</row>
    <row r="11" spans="1:28" x14ac:dyDescent="0.3">
      <c r="A11" s="75" t="s">
        <v>55</v>
      </c>
      <c r="B11" s="86">
        <v>4536.7853483383178</v>
      </c>
      <c r="C11" s="86">
        <v>10334.013558539866</v>
      </c>
      <c r="D11" s="86">
        <v>94832.166665626632</v>
      </c>
      <c r="E11" s="86">
        <v>5348.5335079004726</v>
      </c>
      <c r="F11" s="86">
        <v>17474.425355733994</v>
      </c>
      <c r="G11" s="86">
        <v>10436.141792761777</v>
      </c>
      <c r="H11" s="86">
        <v>20645.210594575747</v>
      </c>
      <c r="I11" s="85">
        <v>0</v>
      </c>
      <c r="J11" s="86">
        <v>7962.631255769069</v>
      </c>
      <c r="K11" s="86">
        <v>171569.90807924588</v>
      </c>
      <c r="L11" s="86">
        <v>275490.1037040251</v>
      </c>
      <c r="M11" s="86">
        <v>103920.19562477921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</row>
    <row r="12" spans="1:28" x14ac:dyDescent="0.3">
      <c r="A12" s="75" t="s">
        <v>56</v>
      </c>
      <c r="B12" s="86">
        <v>43954.439083183359</v>
      </c>
      <c r="C12" s="86">
        <v>6851.4497086570918</v>
      </c>
      <c r="D12" s="86">
        <v>53048.140346637214</v>
      </c>
      <c r="E12" s="86">
        <v>11179.638656910418</v>
      </c>
      <c r="F12" s="86">
        <v>4950.9564914409702</v>
      </c>
      <c r="G12" s="86">
        <v>6199.8993514516505</v>
      </c>
      <c r="H12" s="86">
        <v>10946.86927575916</v>
      </c>
      <c r="I12" s="86">
        <v>7121.3268839700468</v>
      </c>
      <c r="J12" s="85">
        <v>0</v>
      </c>
      <c r="K12" s="86">
        <v>144252.7197980099</v>
      </c>
      <c r="L12" s="86">
        <v>420479.87672816426</v>
      </c>
      <c r="M12" s="86">
        <v>276227.15693015436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</row>
    <row r="13" spans="1:28" x14ac:dyDescent="0.3">
      <c r="A13" s="75" t="s">
        <v>124</v>
      </c>
      <c r="B13" s="86">
        <v>28261.074269724537</v>
      </c>
      <c r="C13" s="86">
        <v>23715.581348561689</v>
      </c>
      <c r="D13" s="86">
        <v>353591.97717561258</v>
      </c>
      <c r="E13" s="86">
        <v>55945.950280050281</v>
      </c>
      <c r="F13" s="86">
        <v>81322.896559724832</v>
      </c>
      <c r="G13" s="86">
        <v>53733.640438318755</v>
      </c>
      <c r="H13" s="86">
        <v>5551.2950216673953</v>
      </c>
      <c r="I13" s="86">
        <v>57515.21396404539</v>
      </c>
      <c r="J13" s="86">
        <v>86577.370942294336</v>
      </c>
      <c r="K13" s="85"/>
      <c r="L13" s="85"/>
      <c r="M13" s="85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</row>
    <row r="14" spans="1:28" x14ac:dyDescent="0.3">
      <c r="B14" s="86"/>
      <c r="C14" s="86"/>
      <c r="D14" s="86"/>
      <c r="E14" s="86"/>
      <c r="F14" s="86"/>
      <c r="G14" s="86"/>
      <c r="H14" s="86"/>
      <c r="I14" s="86"/>
      <c r="J14" s="86"/>
      <c r="K14" s="85"/>
      <c r="L14" s="85"/>
      <c r="M14" s="85"/>
      <c r="Q14" s="76"/>
      <c r="R14" s="76"/>
      <c r="S14" s="76"/>
      <c r="T14" s="76"/>
      <c r="U14" s="76"/>
      <c r="V14" s="76"/>
      <c r="W14" s="76"/>
      <c r="X14" s="76"/>
      <c r="Y14" s="76"/>
    </row>
    <row r="15" spans="1:28" x14ac:dyDescent="0.3">
      <c r="A15" s="75" t="s">
        <v>105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</row>
    <row r="16" spans="1:28" x14ac:dyDescent="0.3">
      <c r="A16" s="75" t="s">
        <v>68</v>
      </c>
      <c r="B16" s="115" t="s">
        <v>69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</row>
    <row r="17" spans="1:28" x14ac:dyDescent="0.3">
      <c r="B17" s="85" t="s">
        <v>49</v>
      </c>
      <c r="C17" s="85" t="s">
        <v>50</v>
      </c>
      <c r="D17" s="85" t="s">
        <v>67</v>
      </c>
      <c r="E17" s="85" t="s">
        <v>51</v>
      </c>
      <c r="F17" s="85" t="s">
        <v>52</v>
      </c>
      <c r="G17" s="85" t="s">
        <v>53</v>
      </c>
      <c r="H17" s="85" t="s">
        <v>54</v>
      </c>
      <c r="I17" s="85" t="s">
        <v>55</v>
      </c>
      <c r="J17" s="85" t="s">
        <v>56</v>
      </c>
      <c r="K17" s="85" t="s">
        <v>65</v>
      </c>
      <c r="L17" s="85" t="s">
        <v>66</v>
      </c>
      <c r="M17" s="85" t="s">
        <v>62</v>
      </c>
    </row>
    <row r="18" spans="1:28" x14ac:dyDescent="0.3">
      <c r="A18" s="75" t="s">
        <v>49</v>
      </c>
      <c r="B18" s="85">
        <v>0</v>
      </c>
      <c r="C18" s="86">
        <v>12955.408401643243</v>
      </c>
      <c r="D18" s="86">
        <v>145190.84297120449</v>
      </c>
      <c r="E18" s="86">
        <v>97667.374202365841</v>
      </c>
      <c r="F18" s="86">
        <v>13914.979983476374</v>
      </c>
      <c r="G18" s="86">
        <v>16725.752339964572</v>
      </c>
      <c r="H18" s="86">
        <v>8040.9600677017042</v>
      </c>
      <c r="I18" s="86">
        <v>37475.676734835433</v>
      </c>
      <c r="J18" s="86">
        <v>173831.69670526177</v>
      </c>
      <c r="K18" s="86">
        <v>505802.69140645344</v>
      </c>
      <c r="L18" s="86">
        <v>181242.17099023948</v>
      </c>
      <c r="M18" s="86">
        <v>-324560.52041621396</v>
      </c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x14ac:dyDescent="0.3">
      <c r="A19" s="75" t="s">
        <v>50</v>
      </c>
      <c r="B19" s="86">
        <v>8331.182578880831</v>
      </c>
      <c r="C19" s="85">
        <v>0</v>
      </c>
      <c r="D19" s="86">
        <v>80931.37694791684</v>
      </c>
      <c r="E19" s="86">
        <v>7765.2730199362477</v>
      </c>
      <c r="F19" s="86">
        <v>6470.8379831274142</v>
      </c>
      <c r="G19" s="86">
        <v>10644.906009350794</v>
      </c>
      <c r="H19" s="86">
        <v>8950.9207617412067</v>
      </c>
      <c r="I19" s="86">
        <v>23467.339541863017</v>
      </c>
      <c r="J19" s="86">
        <v>12040.809730928639</v>
      </c>
      <c r="K19" s="86">
        <v>158602.64657374495</v>
      </c>
      <c r="L19" s="86">
        <v>128326.85684070812</v>
      </c>
      <c r="M19" s="86">
        <v>-30275.789733036829</v>
      </c>
      <c r="Q19" s="76"/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x14ac:dyDescent="0.3">
      <c r="A20" s="75" t="s">
        <v>67</v>
      </c>
      <c r="B20" s="86">
        <v>46171.62336324589</v>
      </c>
      <c r="C20" s="86">
        <v>35832.888078640572</v>
      </c>
      <c r="D20" s="85">
        <v>0</v>
      </c>
      <c r="E20" s="86">
        <v>62216.237023406749</v>
      </c>
      <c r="F20" s="86">
        <v>91749.284948122338</v>
      </c>
      <c r="G20" s="86">
        <v>73188.324843226845</v>
      </c>
      <c r="H20" s="86">
        <v>11182.112346225817</v>
      </c>
      <c r="I20" s="86">
        <v>98385.259493808204</v>
      </c>
      <c r="J20" s="86">
        <v>86848.155804210372</v>
      </c>
      <c r="K20" s="86">
        <v>505573.88590088673</v>
      </c>
      <c r="L20" s="86">
        <v>1519243.9925499957</v>
      </c>
      <c r="M20" s="86">
        <v>1013670.1066491089</v>
      </c>
      <c r="Q20" s="76"/>
      <c r="R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x14ac:dyDescent="0.3">
      <c r="A21" s="75" t="s">
        <v>51</v>
      </c>
      <c r="B21" s="86">
        <v>24742.892098162876</v>
      </c>
      <c r="C21" s="86">
        <v>11971.842323178893</v>
      </c>
      <c r="D21" s="86">
        <v>217596.02196808369</v>
      </c>
      <c r="E21" s="85">
        <v>0</v>
      </c>
      <c r="F21" s="86">
        <v>9314.2742202496702</v>
      </c>
      <c r="G21" s="86">
        <v>35649.257544442633</v>
      </c>
      <c r="H21" s="86">
        <v>7714.414187616072</v>
      </c>
      <c r="I21" s="86">
        <v>11344.302906559853</v>
      </c>
      <c r="J21" s="86">
        <v>32432.731304088709</v>
      </c>
      <c r="K21" s="86">
        <v>350765.73655238241</v>
      </c>
      <c r="L21" s="86">
        <v>280613.95947585854</v>
      </c>
      <c r="M21" s="86">
        <v>-70151.777076523867</v>
      </c>
      <c r="Q21" s="76"/>
      <c r="R21" s="76"/>
      <c r="S21" s="76"/>
      <c r="U21" s="76"/>
      <c r="V21" s="76"/>
      <c r="W21" s="76"/>
      <c r="X21" s="76"/>
      <c r="Y21" s="76"/>
      <c r="Z21" s="76"/>
      <c r="AA21" s="76"/>
      <c r="AB21" s="76"/>
    </row>
    <row r="22" spans="1:28" x14ac:dyDescent="0.3">
      <c r="A22" s="75" t="s">
        <v>52</v>
      </c>
      <c r="B22" s="86">
        <v>4467.341451152708</v>
      </c>
      <c r="C22" s="86">
        <v>5793.9707550375551</v>
      </c>
      <c r="D22" s="86">
        <v>329720.78578341327</v>
      </c>
      <c r="E22" s="86">
        <v>8205.7927832494552</v>
      </c>
      <c r="F22" s="85">
        <v>0</v>
      </c>
      <c r="G22" s="86">
        <v>47332.552050641156</v>
      </c>
      <c r="H22" s="86">
        <v>2583.7743439409769</v>
      </c>
      <c r="I22" s="86">
        <v>32237.051960142446</v>
      </c>
      <c r="J22" s="86">
        <v>11303.503440681488</v>
      </c>
      <c r="K22" s="86">
        <v>441644.77256825904</v>
      </c>
      <c r="L22" s="86">
        <v>271304.80267383676</v>
      </c>
      <c r="M22" s="86">
        <v>-170339.96989442228</v>
      </c>
      <c r="Q22" s="76"/>
      <c r="R22" s="76"/>
      <c r="S22" s="76"/>
      <c r="T22" s="76"/>
      <c r="V22" s="76"/>
      <c r="W22" s="76"/>
      <c r="X22" s="76"/>
      <c r="Y22" s="76"/>
      <c r="Z22" s="76"/>
      <c r="AA22" s="76"/>
      <c r="AB22" s="76"/>
    </row>
    <row r="23" spans="1:28" x14ac:dyDescent="0.3">
      <c r="A23" s="75" t="s">
        <v>53</v>
      </c>
      <c r="B23" s="86">
        <v>4942.3809035063405</v>
      </c>
      <c r="C23" s="86">
        <v>5112.487387578065</v>
      </c>
      <c r="D23" s="86">
        <v>131620.61764491064</v>
      </c>
      <c r="E23" s="86">
        <v>12382.144237757751</v>
      </c>
      <c r="F23" s="86">
        <v>22977.364584656272</v>
      </c>
      <c r="G23" s="85">
        <v>0</v>
      </c>
      <c r="H23" s="86">
        <v>2273.3155671119966</v>
      </c>
      <c r="I23" s="86">
        <v>13145.520934474076</v>
      </c>
      <c r="J23" s="86">
        <v>9595.7218050006777</v>
      </c>
      <c r="K23" s="86">
        <v>202049.55306499579</v>
      </c>
      <c r="L23" s="86">
        <v>271962.3163168137</v>
      </c>
      <c r="M23" s="86">
        <v>69912.763251817902</v>
      </c>
      <c r="Q23" s="76"/>
      <c r="R23" s="76"/>
      <c r="S23" s="76"/>
      <c r="T23" s="76"/>
      <c r="U23" s="76"/>
      <c r="W23" s="76"/>
      <c r="X23" s="76"/>
      <c r="Y23" s="76"/>
      <c r="Z23" s="76"/>
      <c r="AA23" s="76"/>
      <c r="AB23" s="76"/>
    </row>
    <row r="24" spans="1:28" x14ac:dyDescent="0.3">
      <c r="A24" s="75" t="s">
        <v>54</v>
      </c>
      <c r="B24" s="86">
        <v>4289.3006746061264</v>
      </c>
      <c r="C24" s="86">
        <v>8619.9237731745998</v>
      </c>
      <c r="D24" s="86">
        <v>16212.145865916416</v>
      </c>
      <c r="E24" s="86">
        <v>5500.6483526916527</v>
      </c>
      <c r="F24" s="86">
        <v>2575.3090190705498</v>
      </c>
      <c r="G24" s="86">
        <v>4212.5391503277788</v>
      </c>
      <c r="H24" s="85">
        <v>0</v>
      </c>
      <c r="I24" s="86">
        <v>12344.864078715796</v>
      </c>
      <c r="J24" s="86">
        <v>17704.823103316754</v>
      </c>
      <c r="K24" s="86">
        <v>71459.554017819668</v>
      </c>
      <c r="L24" s="86">
        <v>82320.849328110155</v>
      </c>
      <c r="M24" s="86">
        <v>10861.295310290487</v>
      </c>
      <c r="Q24" s="76"/>
      <c r="R24" s="76"/>
      <c r="S24" s="76"/>
      <c r="T24" s="76"/>
      <c r="U24" s="76"/>
      <c r="V24" s="76"/>
      <c r="X24" s="76"/>
      <c r="Y24" s="76"/>
      <c r="Z24" s="76"/>
      <c r="AA24" s="76"/>
      <c r="AB24" s="76"/>
    </row>
    <row r="25" spans="1:28" x14ac:dyDescent="0.3">
      <c r="A25" s="75" t="s">
        <v>55</v>
      </c>
      <c r="B25" s="86">
        <v>4974.7338794782327</v>
      </c>
      <c r="C25" s="86">
        <v>11306.381440372341</v>
      </c>
      <c r="D25" s="86">
        <v>103754.31949241742</v>
      </c>
      <c r="E25" s="86">
        <v>5856.2048995869609</v>
      </c>
      <c r="F25" s="86">
        <v>19102.050156126585</v>
      </c>
      <c r="G25" s="86">
        <v>11412.868938889318</v>
      </c>
      <c r="H25" s="86">
        <v>22610.773309390926</v>
      </c>
      <c r="I25" s="85">
        <v>0</v>
      </c>
      <c r="J25" s="86">
        <v>8735.6473057018484</v>
      </c>
      <c r="K25" s="86">
        <v>187752.97942196365</v>
      </c>
      <c r="L25" s="86">
        <v>306934.4928969295</v>
      </c>
      <c r="M25" s="86">
        <v>119181.51347496585</v>
      </c>
      <c r="Q25" s="76"/>
      <c r="R25" s="76"/>
      <c r="S25" s="76"/>
      <c r="T25" s="76"/>
      <c r="U25" s="76"/>
      <c r="V25" s="76"/>
      <c r="W25" s="76"/>
      <c r="Y25" s="76"/>
      <c r="Z25" s="76"/>
      <c r="AA25" s="76"/>
      <c r="AB25" s="76"/>
    </row>
    <row r="26" spans="1:28" x14ac:dyDescent="0.3">
      <c r="A26" s="75" t="s">
        <v>56</v>
      </c>
      <c r="B26" s="86">
        <v>48710.19683295166</v>
      </c>
      <c r="C26" s="86">
        <v>7639.0112431453199</v>
      </c>
      <c r="D26" s="86">
        <v>59223.563356229723</v>
      </c>
      <c r="E26" s="86">
        <v>12490.223507857436</v>
      </c>
      <c r="F26" s="86">
        <v>5523.0461325086517</v>
      </c>
      <c r="G26" s="86">
        <v>6927.2047108076549</v>
      </c>
      <c r="H26" s="86">
        <v>12197.037897931714</v>
      </c>
      <c r="I26" s="86">
        <v>7962.4139663636115</v>
      </c>
      <c r="J26" s="85">
        <v>0</v>
      </c>
      <c r="K26" s="86">
        <v>160672.69764779575</v>
      </c>
      <c r="L26" s="86">
        <v>458720.07608180965</v>
      </c>
      <c r="M26" s="86">
        <v>298047.37843401392</v>
      </c>
      <c r="Q26" s="76"/>
      <c r="R26" s="76"/>
      <c r="S26" s="76"/>
      <c r="T26" s="76"/>
      <c r="U26" s="76"/>
      <c r="V26" s="76"/>
      <c r="W26" s="76"/>
      <c r="X26" s="76"/>
      <c r="Z26" s="76"/>
      <c r="AA26" s="76"/>
      <c r="AB26" s="76"/>
    </row>
    <row r="27" spans="1:28" x14ac:dyDescent="0.3">
      <c r="A27" s="75" t="s">
        <v>124</v>
      </c>
      <c r="B27" s="86">
        <v>34612.519208254809</v>
      </c>
      <c r="C27" s="86">
        <v>29094.943437937538</v>
      </c>
      <c r="D27" s="86">
        <v>434994.31851990306</v>
      </c>
      <c r="E27" s="86">
        <v>68530.061449006462</v>
      </c>
      <c r="F27" s="86">
        <v>99677.655646498897</v>
      </c>
      <c r="G27" s="86">
        <v>65868.910729162919</v>
      </c>
      <c r="H27" s="86">
        <v>6767.5408464497432</v>
      </c>
      <c r="I27" s="86">
        <v>70572.063280167116</v>
      </c>
      <c r="J27" s="86">
        <v>106226.98688261933</v>
      </c>
      <c r="K27" s="85"/>
      <c r="L27" s="85"/>
      <c r="M27" s="85"/>
      <c r="Q27" s="76"/>
      <c r="R27" s="76"/>
      <c r="S27" s="76"/>
      <c r="T27" s="76"/>
      <c r="U27" s="76"/>
      <c r="V27" s="76"/>
      <c r="W27" s="76"/>
      <c r="X27" s="76"/>
      <c r="Y27" s="76"/>
    </row>
    <row r="28" spans="1:28" x14ac:dyDescent="0.3"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28" x14ac:dyDescent="0.3">
      <c r="A29" s="75" t="s">
        <v>106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</row>
    <row r="30" spans="1:28" x14ac:dyDescent="0.3">
      <c r="A30" s="75" t="s">
        <v>69</v>
      </c>
      <c r="B30" s="115" t="s">
        <v>81</v>
      </c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</row>
    <row r="31" spans="1:28" x14ac:dyDescent="0.3">
      <c r="B31" s="85" t="s">
        <v>49</v>
      </c>
      <c r="C31" s="85" t="s">
        <v>50</v>
      </c>
      <c r="D31" s="85" t="s">
        <v>67</v>
      </c>
      <c r="E31" s="85" t="s">
        <v>51</v>
      </c>
      <c r="F31" s="85" t="s">
        <v>52</v>
      </c>
      <c r="G31" s="85" t="s">
        <v>53</v>
      </c>
      <c r="H31" s="85" t="s">
        <v>54</v>
      </c>
      <c r="I31" s="85" t="s">
        <v>55</v>
      </c>
      <c r="J31" s="85" t="s">
        <v>56</v>
      </c>
      <c r="K31" s="85" t="s">
        <v>65</v>
      </c>
      <c r="L31" s="85" t="s">
        <v>66</v>
      </c>
      <c r="M31" s="85" t="s">
        <v>62</v>
      </c>
    </row>
    <row r="32" spans="1:28" x14ac:dyDescent="0.3">
      <c r="A32" s="75" t="s">
        <v>49</v>
      </c>
      <c r="B32" s="85">
        <v>0</v>
      </c>
      <c r="C32" s="86">
        <v>13177.581163260882</v>
      </c>
      <c r="D32" s="86">
        <v>147728.77818973898</v>
      </c>
      <c r="E32" s="86">
        <v>99305.965008158964</v>
      </c>
      <c r="F32" s="86">
        <v>14149.251568051001</v>
      </c>
      <c r="G32" s="86">
        <v>16974.106041799652</v>
      </c>
      <c r="H32" s="86">
        <v>8168.3494873265663</v>
      </c>
      <c r="I32" s="86">
        <v>38019.219361599127</v>
      </c>
      <c r="J32" s="86">
        <v>176784.39143829577</v>
      </c>
      <c r="K32" s="86">
        <v>514307.64225823095</v>
      </c>
      <c r="L32" s="86">
        <v>199854.7223927798</v>
      </c>
      <c r="M32" s="86">
        <v>-314452.91986545117</v>
      </c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28" x14ac:dyDescent="0.3">
      <c r="A33" s="75" t="s">
        <v>50</v>
      </c>
      <c r="B33" s="86">
        <v>8537.8833509325814</v>
      </c>
      <c r="C33" s="85">
        <v>0</v>
      </c>
      <c r="D33" s="86">
        <v>83284.577396939683</v>
      </c>
      <c r="E33" s="86">
        <v>7963.9593498986633</v>
      </c>
      <c r="F33" s="86">
        <v>6634.147447076306</v>
      </c>
      <c r="G33" s="86">
        <v>10923.801718197854</v>
      </c>
      <c r="H33" s="86">
        <v>9200.3871225752846</v>
      </c>
      <c r="I33" s="86">
        <v>24076.12564130401</v>
      </c>
      <c r="J33" s="86">
        <v>12361.286679347573</v>
      </c>
      <c r="K33" s="86">
        <v>162982.16870627194</v>
      </c>
      <c r="L33" s="86">
        <v>141184.92308464163</v>
      </c>
      <c r="M33" s="86">
        <v>-21797.245621630311</v>
      </c>
      <c r="Q33" s="76"/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28" x14ac:dyDescent="0.3">
      <c r="A34" s="75" t="s">
        <v>67</v>
      </c>
      <c r="B34" s="86">
        <v>52380.572309868861</v>
      </c>
      <c r="C34" s="86">
        <v>40710.927578557879</v>
      </c>
      <c r="D34" s="85">
        <v>0</v>
      </c>
      <c r="E34" s="86">
        <v>70763.587338704267</v>
      </c>
      <c r="F34" s="86">
        <v>104073.32880687952</v>
      </c>
      <c r="G34" s="86">
        <v>83249.877854467282</v>
      </c>
      <c r="H34" s="86">
        <v>12708.808235686953</v>
      </c>
      <c r="I34" s="86">
        <v>111892.75138513074</v>
      </c>
      <c r="J34" s="86">
        <v>98925.05416929847</v>
      </c>
      <c r="K34" s="86">
        <v>574704.907678594</v>
      </c>
      <c r="L34" s="86">
        <v>1643589.9630314657</v>
      </c>
      <c r="M34" s="86">
        <v>1068885.0553528718</v>
      </c>
      <c r="Q34" s="76"/>
      <c r="R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28" x14ac:dyDescent="0.3">
      <c r="A35" s="75" t="s">
        <v>51</v>
      </c>
      <c r="B35" s="86">
        <v>26276.628483709614</v>
      </c>
      <c r="C35" s="86">
        <v>12717.076393127747</v>
      </c>
      <c r="D35" s="86">
        <v>231241.06961815135</v>
      </c>
      <c r="E35" s="85">
        <v>0</v>
      </c>
      <c r="F35" s="86">
        <v>9863.9881908011848</v>
      </c>
      <c r="G35" s="86">
        <v>37877.318326344226</v>
      </c>
      <c r="H35" s="86">
        <v>8190.7208764607039</v>
      </c>
      <c r="I35" s="86">
        <v>12066.095536019722</v>
      </c>
      <c r="J35" s="86">
        <v>34448.127028527626</v>
      </c>
      <c r="K35" s="86">
        <v>372681.02445314219</v>
      </c>
      <c r="L35" s="86">
        <v>303731.87439865869</v>
      </c>
      <c r="M35" s="86">
        <v>-68949.1500544835</v>
      </c>
      <c r="Q35" s="76"/>
      <c r="R35" s="76"/>
      <c r="S35" s="76"/>
      <c r="U35" s="76"/>
      <c r="V35" s="76"/>
      <c r="W35" s="76"/>
      <c r="X35" s="76"/>
      <c r="Y35" s="76"/>
      <c r="Z35" s="76"/>
      <c r="AA35" s="76"/>
      <c r="AB35" s="76"/>
    </row>
    <row r="36" spans="1:28" x14ac:dyDescent="0.3">
      <c r="A36" s="75" t="s">
        <v>52</v>
      </c>
      <c r="B36" s="86">
        <v>4702.0161286191797</v>
      </c>
      <c r="C36" s="86">
        <v>6091.7637810944198</v>
      </c>
      <c r="D36" s="86">
        <v>347268.94390027283</v>
      </c>
      <c r="E36" s="86">
        <v>8639.5511776650565</v>
      </c>
      <c r="F36" s="85">
        <v>0</v>
      </c>
      <c r="G36" s="86">
        <v>49722.663367146175</v>
      </c>
      <c r="H36" s="86">
        <v>2718.2403201762636</v>
      </c>
      <c r="I36" s="86">
        <v>33848.135715710057</v>
      </c>
      <c r="J36" s="86">
        <v>11856.663095758255</v>
      </c>
      <c r="K36" s="86">
        <v>464847.97748644219</v>
      </c>
      <c r="L36" s="86">
        <v>302225.85583668057</v>
      </c>
      <c r="M36" s="86">
        <v>-162622.12164976163</v>
      </c>
      <c r="Q36" s="76"/>
      <c r="R36" s="76"/>
      <c r="S36" s="76"/>
      <c r="T36" s="76"/>
      <c r="V36" s="76"/>
      <c r="W36" s="76"/>
      <c r="X36" s="76"/>
      <c r="Y36" s="76"/>
      <c r="Z36" s="76"/>
      <c r="AA36" s="76"/>
      <c r="AB36" s="76"/>
    </row>
    <row r="37" spans="1:28" x14ac:dyDescent="0.3">
      <c r="A37" s="75" t="s">
        <v>53</v>
      </c>
      <c r="B37" s="86">
        <v>5370.9013553846626</v>
      </c>
      <c r="C37" s="86">
        <v>5551.7415191941072</v>
      </c>
      <c r="D37" s="86">
        <v>143212.8421826908</v>
      </c>
      <c r="E37" s="86">
        <v>13439.928774057957</v>
      </c>
      <c r="F37" s="86">
        <v>24956.661419499414</v>
      </c>
      <c r="G37" s="85">
        <v>0</v>
      </c>
      <c r="H37" s="86">
        <v>2472.5031099074977</v>
      </c>
      <c r="I37" s="86">
        <v>14286.274421356196</v>
      </c>
      <c r="J37" s="86">
        <v>10420.460214695191</v>
      </c>
      <c r="K37" s="86">
        <v>219711.3129967858</v>
      </c>
      <c r="L37" s="86">
        <v>297949.46094898123</v>
      </c>
      <c r="M37" s="86">
        <v>78238.147952195432</v>
      </c>
      <c r="Q37" s="76"/>
      <c r="R37" s="76"/>
      <c r="S37" s="76"/>
      <c r="T37" s="76"/>
      <c r="U37" s="76"/>
      <c r="W37" s="76"/>
      <c r="X37" s="76"/>
      <c r="Y37" s="76"/>
      <c r="Z37" s="76"/>
      <c r="AA37" s="76"/>
      <c r="AB37" s="76"/>
    </row>
    <row r="38" spans="1:28" x14ac:dyDescent="0.3">
      <c r="A38" s="75" t="s">
        <v>54</v>
      </c>
      <c r="B38" s="86">
        <v>4567.3920513014746</v>
      </c>
      <c r="C38" s="86">
        <v>9186.5142389995999</v>
      </c>
      <c r="D38" s="86">
        <v>17309.481567332889</v>
      </c>
      <c r="E38" s="86">
        <v>5862.0175570005404</v>
      </c>
      <c r="F38" s="86">
        <v>2745.983781045823</v>
      </c>
      <c r="G38" s="86">
        <v>4490.7441726781708</v>
      </c>
      <c r="H38" s="85">
        <v>0</v>
      </c>
      <c r="I38" s="86">
        <v>13162.409833674716</v>
      </c>
      <c r="J38" s="86">
        <v>18868.925094327529</v>
      </c>
      <c r="K38" s="86">
        <v>76193.468296360734</v>
      </c>
      <c r="L38" s="86">
        <v>89252.071611593492</v>
      </c>
      <c r="M38" s="86">
        <v>13058.603315232758</v>
      </c>
      <c r="Q38" s="76"/>
      <c r="R38" s="76"/>
      <c r="S38" s="76"/>
      <c r="T38" s="76"/>
      <c r="U38" s="76"/>
      <c r="V38" s="76"/>
      <c r="X38" s="76"/>
      <c r="Y38" s="76"/>
      <c r="Z38" s="76"/>
      <c r="AA38" s="76"/>
      <c r="AB38" s="76"/>
    </row>
    <row r="39" spans="1:28" x14ac:dyDescent="0.3">
      <c r="A39" s="75" t="s">
        <v>55</v>
      </c>
      <c r="B39" s="86">
        <v>5426.8486660441158</v>
      </c>
      <c r="C39" s="86">
        <v>12335.578222672186</v>
      </c>
      <c r="D39" s="86">
        <v>113419.15661694946</v>
      </c>
      <c r="E39" s="86">
        <v>6388.1394305738686</v>
      </c>
      <c r="F39" s="86">
        <v>20832.054780329185</v>
      </c>
      <c r="G39" s="86">
        <v>12448.572261264093</v>
      </c>
      <c r="H39" s="86">
        <v>24712.300434135017</v>
      </c>
      <c r="I39" s="85">
        <v>0</v>
      </c>
      <c r="J39" s="86">
        <v>9536.7303133296555</v>
      </c>
      <c r="K39" s="86">
        <v>205099.38072529761</v>
      </c>
      <c r="L39" s="86">
        <v>336180.00977772253</v>
      </c>
      <c r="M39" s="86">
        <v>131080.62905242492</v>
      </c>
      <c r="Q39" s="76"/>
      <c r="R39" s="76"/>
      <c r="S39" s="76"/>
      <c r="T39" s="76"/>
      <c r="U39" s="76"/>
      <c r="V39" s="76"/>
      <c r="W39" s="76"/>
      <c r="Y39" s="76"/>
      <c r="Z39" s="76"/>
      <c r="AA39" s="76"/>
      <c r="AB39" s="76"/>
    </row>
    <row r="40" spans="1:28" x14ac:dyDescent="0.3">
      <c r="A40" s="75" t="s">
        <v>56</v>
      </c>
      <c r="B40" s="86">
        <v>53434.934386180175</v>
      </c>
      <c r="C40" s="86">
        <v>8435.4861324187386</v>
      </c>
      <c r="D40" s="86">
        <v>65554.255129068421</v>
      </c>
      <c r="E40" s="86">
        <v>13826.266328313215</v>
      </c>
      <c r="F40" s="86">
        <v>6104.8078164349899</v>
      </c>
      <c r="G40" s="86">
        <v>7669.1264455916316</v>
      </c>
      <c r="H40" s="86">
        <v>13464.373579565314</v>
      </c>
      <c r="I40" s="86">
        <v>8824.0028051589943</v>
      </c>
      <c r="J40" s="85">
        <v>0</v>
      </c>
      <c r="K40" s="86">
        <v>177313.2526227315</v>
      </c>
      <c r="L40" s="86">
        <v>493621.25414133299</v>
      </c>
      <c r="M40" s="86">
        <v>316308.00151860149</v>
      </c>
      <c r="Q40" s="76"/>
      <c r="R40" s="76"/>
      <c r="S40" s="76"/>
      <c r="T40" s="76"/>
      <c r="U40" s="76"/>
      <c r="V40" s="76"/>
      <c r="W40" s="76"/>
      <c r="X40" s="76"/>
      <c r="Z40" s="76"/>
      <c r="AA40" s="76"/>
      <c r="AB40" s="76"/>
    </row>
    <row r="41" spans="1:28" x14ac:dyDescent="0.3">
      <c r="A41" s="75" t="s">
        <v>124</v>
      </c>
      <c r="B41" s="86">
        <v>39157.545660739146</v>
      </c>
      <c r="C41" s="86">
        <v>32978.254055316065</v>
      </c>
      <c r="D41" s="86">
        <v>494570.85843032139</v>
      </c>
      <c r="E41" s="86">
        <v>77542.459434286153</v>
      </c>
      <c r="F41" s="86">
        <v>112865.63202656315</v>
      </c>
      <c r="G41" s="86">
        <v>74593.250761492178</v>
      </c>
      <c r="H41" s="86">
        <v>7616.3884457598779</v>
      </c>
      <c r="I41" s="86">
        <v>80004.995077768981</v>
      </c>
      <c r="J41" s="86">
        <v>120419.6161077529</v>
      </c>
      <c r="K41" s="85"/>
      <c r="L41" s="85"/>
      <c r="M41" s="85"/>
      <c r="Q41" s="76"/>
      <c r="R41" s="76"/>
      <c r="S41" s="76"/>
      <c r="T41" s="76"/>
      <c r="U41" s="76"/>
      <c r="V41" s="76"/>
      <c r="W41" s="76"/>
      <c r="X41" s="76"/>
      <c r="Y41" s="76"/>
    </row>
    <row r="42" spans="1:28" x14ac:dyDescent="0.3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</row>
    <row r="45" spans="1:28" x14ac:dyDescent="0.3"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</row>
    <row r="46" spans="1:28" x14ac:dyDescent="0.3"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</row>
    <row r="47" spans="1:28" x14ac:dyDescent="0.3"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Q47" s="76"/>
      <c r="S47" s="76"/>
      <c r="T47" s="76"/>
      <c r="U47" s="76"/>
      <c r="V47" s="76"/>
      <c r="W47" s="76"/>
      <c r="X47" s="76"/>
      <c r="Y47" s="76"/>
      <c r="Z47" s="76"/>
      <c r="AA47" s="76"/>
      <c r="AB47" s="76"/>
    </row>
    <row r="48" spans="1:28" x14ac:dyDescent="0.3"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Q48" s="76"/>
      <c r="R48" s="76"/>
      <c r="T48" s="76"/>
      <c r="U48" s="76"/>
      <c r="V48" s="76"/>
      <c r="W48" s="76"/>
      <c r="X48" s="76"/>
      <c r="Y48" s="76"/>
      <c r="Z48" s="76"/>
      <c r="AA48" s="76"/>
      <c r="AB48" s="76"/>
    </row>
    <row r="49" spans="2:28" x14ac:dyDescent="0.3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Q49" s="76"/>
      <c r="R49" s="76"/>
      <c r="S49" s="76"/>
      <c r="U49" s="76"/>
      <c r="V49" s="76"/>
      <c r="W49" s="76"/>
      <c r="X49" s="76"/>
      <c r="Y49" s="76"/>
      <c r="Z49" s="76"/>
      <c r="AA49" s="76"/>
      <c r="AB49" s="76"/>
    </row>
    <row r="50" spans="2:28" x14ac:dyDescent="0.3"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Q50" s="76"/>
      <c r="R50" s="76"/>
      <c r="S50" s="76"/>
      <c r="T50" s="76"/>
      <c r="V50" s="76"/>
      <c r="W50" s="76"/>
      <c r="X50" s="76"/>
      <c r="Y50" s="76"/>
      <c r="Z50" s="76"/>
      <c r="AA50" s="76"/>
      <c r="AB50" s="76"/>
    </row>
    <row r="51" spans="2:28" x14ac:dyDescent="0.3"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Q51" s="76"/>
      <c r="R51" s="76"/>
      <c r="S51" s="76"/>
      <c r="T51" s="76"/>
      <c r="U51" s="76"/>
      <c r="W51" s="76"/>
      <c r="X51" s="76"/>
      <c r="Y51" s="76"/>
      <c r="Z51" s="76"/>
      <c r="AA51" s="76"/>
      <c r="AB51" s="76"/>
    </row>
    <row r="52" spans="2:28" x14ac:dyDescent="0.3"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Q52" s="76"/>
      <c r="R52" s="76"/>
      <c r="S52" s="76"/>
      <c r="T52" s="76"/>
      <c r="U52" s="76"/>
      <c r="V52" s="76"/>
      <c r="X52" s="76"/>
      <c r="Y52" s="76"/>
      <c r="Z52" s="76"/>
      <c r="AA52" s="76"/>
      <c r="AB52" s="76"/>
    </row>
    <row r="53" spans="2:28" x14ac:dyDescent="0.3"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Q53" s="76"/>
      <c r="R53" s="76"/>
      <c r="S53" s="76"/>
      <c r="T53" s="76"/>
      <c r="U53" s="76"/>
      <c r="V53" s="76"/>
      <c r="W53" s="76"/>
      <c r="Y53" s="76"/>
      <c r="Z53" s="76"/>
      <c r="AA53" s="76"/>
      <c r="AB53" s="76"/>
    </row>
    <row r="54" spans="2:28" x14ac:dyDescent="0.3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Q54" s="76"/>
      <c r="R54" s="76"/>
      <c r="S54" s="76"/>
      <c r="T54" s="76"/>
      <c r="U54" s="76"/>
      <c r="V54" s="76"/>
      <c r="W54" s="76"/>
      <c r="X54" s="76"/>
      <c r="Z54" s="76"/>
      <c r="AA54" s="76"/>
      <c r="AB54" s="76"/>
    </row>
    <row r="55" spans="2:28" x14ac:dyDescent="0.3"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</row>
    <row r="56" spans="2:28" x14ac:dyDescent="0.3"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</row>
    <row r="57" spans="2:28" x14ac:dyDescent="0.3">
      <c r="B57" s="76"/>
      <c r="C57" s="76"/>
      <c r="D57" s="76"/>
      <c r="E57" s="76"/>
      <c r="F57" s="76"/>
      <c r="G57" s="76"/>
      <c r="H57" s="76"/>
      <c r="I57" s="76"/>
      <c r="J57" s="76"/>
    </row>
    <row r="59" spans="2:28" x14ac:dyDescent="0.3"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</row>
    <row r="61" spans="2:28" x14ac:dyDescent="0.3"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</row>
    <row r="62" spans="2:28" x14ac:dyDescent="0.3"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</row>
    <row r="63" spans="2:28" x14ac:dyDescent="0.3"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</row>
    <row r="64" spans="2:28" x14ac:dyDescent="0.3"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</row>
    <row r="65" spans="2:13" x14ac:dyDescent="0.3"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</row>
    <row r="66" spans="2:13" x14ac:dyDescent="0.3"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</row>
    <row r="67" spans="2:13" x14ac:dyDescent="0.3"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</row>
    <row r="68" spans="2:13" x14ac:dyDescent="0.3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2:13" x14ac:dyDescent="0.3"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</row>
    <row r="70" spans="2:13" x14ac:dyDescent="0.3"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</row>
    <row r="73" spans="2:13" x14ac:dyDescent="0.3"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</row>
    <row r="75" spans="2:13" x14ac:dyDescent="0.3"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</row>
    <row r="76" spans="2:13" x14ac:dyDescent="0.3"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</row>
    <row r="77" spans="2:13" x14ac:dyDescent="0.3"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</row>
    <row r="78" spans="2:13" x14ac:dyDescent="0.3"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</row>
    <row r="79" spans="2:13" x14ac:dyDescent="0.3"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</row>
    <row r="80" spans="2:13" x14ac:dyDescent="0.3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</row>
    <row r="81" spans="2:13" x14ac:dyDescent="0.3"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</row>
    <row r="82" spans="2:13" x14ac:dyDescent="0.3"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3" spans="2:13" x14ac:dyDescent="0.3"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</row>
    <row r="84" spans="2:13" x14ac:dyDescent="0.3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</row>
  </sheetData>
  <mergeCells count="9">
    <mergeCell ref="B73:M73"/>
    <mergeCell ref="B30:M30"/>
    <mergeCell ref="B16:M16"/>
    <mergeCell ref="B2:M2"/>
    <mergeCell ref="Q2:AB2"/>
    <mergeCell ref="Q16:AB16"/>
    <mergeCell ref="Q30:AB30"/>
    <mergeCell ref="B45:M45"/>
    <mergeCell ref="B59:M59"/>
  </mergeCells>
  <pageMargins left="0.7" right="0.7" top="0.75" bottom="0.75" header="0.3" footer="0.3"/>
  <pageSetup paperSize="9" scale="81" fitToWidth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6"/>
  <sheetViews>
    <sheetView topLeftCell="B1" workbookViewId="0">
      <selection activeCell="B4" sqref="B4:S12"/>
    </sheetView>
  </sheetViews>
  <sheetFormatPr defaultRowHeight="14.4" x14ac:dyDescent="0.3"/>
  <cols>
    <col min="1" max="16384" width="8.88671875" style="75"/>
  </cols>
  <sheetData>
    <row r="3" spans="1:19" x14ac:dyDescent="0.3">
      <c r="B3" s="75">
        <v>2002</v>
      </c>
      <c r="C3" s="75">
        <v>2003</v>
      </c>
      <c r="D3" s="75">
        <v>2004</v>
      </c>
      <c r="E3" s="75">
        <v>2005</v>
      </c>
      <c r="F3" s="75">
        <v>2006</v>
      </c>
      <c r="G3" s="75">
        <v>2007</v>
      </c>
      <c r="H3" s="75">
        <v>2008</v>
      </c>
      <c r="I3" s="75">
        <v>2009</v>
      </c>
      <c r="J3" s="75">
        <v>2010</v>
      </c>
      <c r="K3" s="75">
        <v>2011</v>
      </c>
      <c r="L3" s="75">
        <v>2012</v>
      </c>
      <c r="M3" s="75">
        <v>2013</v>
      </c>
      <c r="N3" s="75">
        <v>2014</v>
      </c>
      <c r="O3" s="75">
        <v>2015</v>
      </c>
      <c r="P3" s="75">
        <v>2016</v>
      </c>
      <c r="Q3" s="75">
        <v>2017</v>
      </c>
      <c r="R3" s="75">
        <v>2018</v>
      </c>
      <c r="S3" s="75">
        <v>2019</v>
      </c>
    </row>
    <row r="4" spans="1:19" x14ac:dyDescent="0.3">
      <c r="A4" s="75" t="s">
        <v>79</v>
      </c>
      <c r="B4" s="78">
        <v>14.099522987072726</v>
      </c>
      <c r="C4" s="78">
        <v>13.940260988307879</v>
      </c>
      <c r="D4" s="78">
        <v>13.791826200479635</v>
      </c>
      <c r="E4" s="78">
        <v>13.651083563707223</v>
      </c>
      <c r="F4" s="78">
        <v>13.514836031190669</v>
      </c>
      <c r="G4" s="78">
        <v>13.35734070124678</v>
      </c>
      <c r="H4" s="78">
        <v>13.188656260946896</v>
      </c>
      <c r="I4" s="78">
        <v>13.009958775013086</v>
      </c>
      <c r="J4" s="78">
        <v>12.826539941734898</v>
      </c>
      <c r="K4" s="78">
        <v>12.637726244332201</v>
      </c>
      <c r="L4" s="78">
        <v>12.468447135477282</v>
      </c>
      <c r="M4" s="78">
        <v>12.309015162212363</v>
      </c>
      <c r="N4" s="78">
        <v>12.156639656365639</v>
      </c>
      <c r="O4" s="78">
        <v>12.009367731042422</v>
      </c>
      <c r="P4" s="78">
        <v>11.865486394757291</v>
      </c>
      <c r="Q4" s="78">
        <v>11.721883634698148</v>
      </c>
      <c r="R4" s="79">
        <v>11.570688980028699</v>
      </c>
      <c r="S4" s="78">
        <v>11.420287473192973</v>
      </c>
    </row>
    <row r="5" spans="1:19" x14ac:dyDescent="0.3">
      <c r="A5" s="75" t="s">
        <v>10</v>
      </c>
      <c r="B5" s="78">
        <v>5.8758702417005901</v>
      </c>
      <c r="C5" s="78">
        <v>5.8137495256395182</v>
      </c>
      <c r="D5" s="78">
        <v>5.7511172049901242</v>
      </c>
      <c r="E5" s="78">
        <v>5.6884997836612943</v>
      </c>
      <c r="F5" s="78">
        <v>5.6263289287657967</v>
      </c>
      <c r="G5" s="78">
        <v>5.5667275740089543</v>
      </c>
      <c r="H5" s="78">
        <v>5.50593518683407</v>
      </c>
      <c r="I5" s="78">
        <v>5.4439940135310056</v>
      </c>
      <c r="J5" s="78">
        <v>5.3812131172126225</v>
      </c>
      <c r="K5" s="78">
        <v>5.3174501221312873</v>
      </c>
      <c r="L5" s="78">
        <v>5.2643426862210081</v>
      </c>
      <c r="M5" s="78">
        <v>5.2124677909521351</v>
      </c>
      <c r="N5" s="78">
        <v>5.1616465073594107</v>
      </c>
      <c r="O5" s="78">
        <v>5.1117447891713663</v>
      </c>
      <c r="P5" s="78">
        <v>5.0626619193076863</v>
      </c>
      <c r="Q5" s="78">
        <v>5.0142087611105852</v>
      </c>
      <c r="R5" s="79">
        <v>4.9635036691314216</v>
      </c>
      <c r="S5" s="78">
        <v>4.9127424123473888</v>
      </c>
    </row>
    <row r="6" spans="1:19" x14ac:dyDescent="0.3">
      <c r="A6" s="75" t="s">
        <v>11</v>
      </c>
      <c r="B6" s="78">
        <v>21.038366753210479</v>
      </c>
      <c r="C6" s="78">
        <v>21.314978670877519</v>
      </c>
      <c r="D6" s="78">
        <v>21.582425342346792</v>
      </c>
      <c r="E6" s="78">
        <v>21.845431117969284</v>
      </c>
      <c r="F6" s="78">
        <v>22.107472437265361</v>
      </c>
      <c r="G6" s="78">
        <v>22.403694132519689</v>
      </c>
      <c r="H6" s="78">
        <v>22.709422822259267</v>
      </c>
      <c r="I6" s="78">
        <v>23.02521662906269</v>
      </c>
      <c r="J6" s="78">
        <v>23.344359797112769</v>
      </c>
      <c r="K6" s="78">
        <v>23.671134280022198</v>
      </c>
      <c r="L6" s="78">
        <v>23.961745484243444</v>
      </c>
      <c r="M6" s="78">
        <v>24.240748222729085</v>
      </c>
      <c r="N6" s="78">
        <v>24.511419549703994</v>
      </c>
      <c r="O6" s="78">
        <v>24.776861312519248</v>
      </c>
      <c r="P6" s="78">
        <v>25.039214971110212</v>
      </c>
      <c r="Q6" s="78">
        <v>25.301138181321935</v>
      </c>
      <c r="R6" s="79">
        <v>25.563457709319486</v>
      </c>
      <c r="S6" s="78">
        <v>25.820689007776188</v>
      </c>
    </row>
    <row r="7" spans="1:19" x14ac:dyDescent="0.3">
      <c r="A7" s="75" t="s">
        <v>12</v>
      </c>
      <c r="B7" s="78">
        <v>20.808350135785176</v>
      </c>
      <c r="C7" s="78">
        <v>20.704851465798839</v>
      </c>
      <c r="D7" s="78">
        <v>20.601751257427022</v>
      </c>
      <c r="E7" s="78">
        <v>20.497894829519385</v>
      </c>
      <c r="F7" s="78">
        <v>20.392591797435546</v>
      </c>
      <c r="G7" s="78">
        <v>20.279149423276184</v>
      </c>
      <c r="H7" s="78">
        <v>20.168500632974844</v>
      </c>
      <c r="I7" s="78">
        <v>20.059813054776679</v>
      </c>
      <c r="J7" s="78">
        <v>19.953848370442</v>
      </c>
      <c r="K7" s="78">
        <v>19.848809489749904</v>
      </c>
      <c r="L7" s="78">
        <v>19.759169063613722</v>
      </c>
      <c r="M7" s="78">
        <v>19.670458877982664</v>
      </c>
      <c r="N7" s="78">
        <v>19.582387386556483</v>
      </c>
      <c r="O7" s="78">
        <v>19.494243308135161</v>
      </c>
      <c r="P7" s="78">
        <v>19.405955969330872</v>
      </c>
      <c r="Q7" s="78">
        <v>19.328775404337478</v>
      </c>
      <c r="R7" s="79">
        <v>19.265046479872346</v>
      </c>
      <c r="S7" s="78">
        <v>19.20728525071334</v>
      </c>
    </row>
    <row r="8" spans="1:19" x14ac:dyDescent="0.3">
      <c r="A8" s="75" t="s">
        <v>13</v>
      </c>
      <c r="B8" s="78">
        <v>11.373797723259143</v>
      </c>
      <c r="C8" s="78">
        <v>11.292524687907042</v>
      </c>
      <c r="D8" s="78">
        <v>11.21276631597374</v>
      </c>
      <c r="E8" s="78">
        <v>11.132444040948004</v>
      </c>
      <c r="F8" s="78">
        <v>11.049965778171883</v>
      </c>
      <c r="G8" s="78">
        <v>10.968995998863795</v>
      </c>
      <c r="H8" s="78">
        <v>10.889798771067698</v>
      </c>
      <c r="I8" s="78">
        <v>10.811181761383674</v>
      </c>
      <c r="J8" s="78">
        <v>10.734039558007186</v>
      </c>
      <c r="K8" s="78">
        <v>10.655871661053306</v>
      </c>
      <c r="L8" s="78">
        <v>10.594996599920513</v>
      </c>
      <c r="M8" s="78">
        <v>10.53573588121035</v>
      </c>
      <c r="N8" s="78">
        <v>10.477596754685232</v>
      </c>
      <c r="O8" s="78">
        <v>10.41996964702591</v>
      </c>
      <c r="P8" s="78">
        <v>10.362695875730978</v>
      </c>
      <c r="Q8" s="78">
        <v>10.30349800633187</v>
      </c>
      <c r="R8" s="79">
        <v>10.240526633987306</v>
      </c>
      <c r="S8" s="78">
        <v>10.178786817211241</v>
      </c>
    </row>
    <row r="9" spans="1:19" x14ac:dyDescent="0.3">
      <c r="A9" s="75" t="s">
        <v>14</v>
      </c>
      <c r="B9" s="78">
        <v>7.5882047210582142</v>
      </c>
      <c r="C9" s="78">
        <v>7.6178083358084221</v>
      </c>
      <c r="D9" s="78">
        <v>7.6437345528297342</v>
      </c>
      <c r="E9" s="78">
        <v>7.6655388236890944</v>
      </c>
      <c r="F9" s="78">
        <v>7.6832988552123682</v>
      </c>
      <c r="G9" s="78">
        <v>7.6961250745912366</v>
      </c>
      <c r="H9" s="78">
        <v>7.7101942439407862</v>
      </c>
      <c r="I9" s="78">
        <v>7.725194613229049</v>
      </c>
      <c r="J9" s="78">
        <v>7.7407657341438298</v>
      </c>
      <c r="K9" s="78">
        <v>7.7566521224787017</v>
      </c>
      <c r="L9" s="78">
        <v>7.7663007759504135</v>
      </c>
      <c r="M9" s="78">
        <v>7.7738386895842755</v>
      </c>
      <c r="N9" s="78">
        <v>7.7794838567797413</v>
      </c>
      <c r="O9" s="78">
        <v>7.7830965859253185</v>
      </c>
      <c r="P9" s="78">
        <v>7.7846472161995681</v>
      </c>
      <c r="Q9" s="78">
        <v>7.7912003864770218</v>
      </c>
      <c r="R9" s="79">
        <v>7.8018096488633004</v>
      </c>
      <c r="S9" s="78">
        <v>7.8131605077850637</v>
      </c>
    </row>
    <row r="10" spans="1:19" x14ac:dyDescent="0.3">
      <c r="A10" s="75" t="s">
        <v>15</v>
      </c>
      <c r="B10" s="78">
        <v>2.2260990046483609</v>
      </c>
      <c r="C10" s="78">
        <v>2.2255630032533009</v>
      </c>
      <c r="D10" s="78">
        <v>2.2256232843934951</v>
      </c>
      <c r="E10" s="78">
        <v>2.2263947379715279</v>
      </c>
      <c r="F10" s="78">
        <v>2.2280643194121263</v>
      </c>
      <c r="G10" s="78">
        <v>2.2247462934509388</v>
      </c>
      <c r="H10" s="78">
        <v>2.2199291986007634</v>
      </c>
      <c r="I10" s="78">
        <v>2.2137961884717239</v>
      </c>
      <c r="J10" s="78">
        <v>2.2067264492786243</v>
      </c>
      <c r="K10" s="78">
        <v>2.1988859292619547</v>
      </c>
      <c r="L10" s="78">
        <v>2.1894569031649476</v>
      </c>
      <c r="M10" s="78">
        <v>2.1814573086228983</v>
      </c>
      <c r="N10" s="78">
        <v>2.1747024821622696</v>
      </c>
      <c r="O10" s="78">
        <v>2.1690538469715861</v>
      </c>
      <c r="P10" s="78">
        <v>2.1643273522061013</v>
      </c>
      <c r="Q10" s="78">
        <v>2.1595354159580311</v>
      </c>
      <c r="R10" s="79">
        <v>2.1550312824497806</v>
      </c>
      <c r="S10" s="78">
        <v>2.1503610420735533</v>
      </c>
    </row>
    <row r="11" spans="1:19" x14ac:dyDescent="0.3">
      <c r="A11" s="75" t="s">
        <v>16</v>
      </c>
      <c r="B11" s="78">
        <v>6.5862292445620403</v>
      </c>
      <c r="C11" s="78">
        <v>6.5990591091102209</v>
      </c>
      <c r="D11" s="78">
        <v>6.6141567735789542</v>
      </c>
      <c r="E11" s="78">
        <v>6.6312214811889518</v>
      </c>
      <c r="F11" s="78">
        <v>6.6501912270759647</v>
      </c>
      <c r="G11" s="78">
        <v>6.6723594956084948</v>
      </c>
      <c r="H11" s="78">
        <v>6.6915621015334104</v>
      </c>
      <c r="I11" s="78">
        <v>6.7079945878724958</v>
      </c>
      <c r="J11" s="78">
        <v>6.7219391901946253</v>
      </c>
      <c r="K11" s="78">
        <v>6.7338403552649435</v>
      </c>
      <c r="L11" s="78">
        <v>6.7480037369663055</v>
      </c>
      <c r="M11" s="78">
        <v>6.7628654672458541</v>
      </c>
      <c r="N11" s="78">
        <v>6.7785157063904107</v>
      </c>
      <c r="O11" s="78">
        <v>6.7949812328627308</v>
      </c>
      <c r="P11" s="78">
        <v>6.8121615148523427</v>
      </c>
      <c r="Q11" s="78">
        <v>6.8259485922452168</v>
      </c>
      <c r="R11" s="79">
        <v>6.8394783035510027</v>
      </c>
      <c r="S11" s="78">
        <v>6.8518218367743762</v>
      </c>
    </row>
    <row r="12" spans="1:19" x14ac:dyDescent="0.3">
      <c r="A12" s="75" t="s">
        <v>80</v>
      </c>
      <c r="B12" s="78">
        <v>10.403559188703266</v>
      </c>
      <c r="C12" s="78">
        <v>10.491204213297289</v>
      </c>
      <c r="D12" s="78">
        <v>10.576599067980506</v>
      </c>
      <c r="E12" s="78">
        <v>10.661491621345217</v>
      </c>
      <c r="F12" s="78">
        <v>10.74725062547029</v>
      </c>
      <c r="G12" s="78">
        <v>10.830861306433945</v>
      </c>
      <c r="H12" s="78">
        <v>10.916000781842271</v>
      </c>
      <c r="I12" s="78">
        <v>11.002850376659575</v>
      </c>
      <c r="J12" s="78">
        <v>11.09056784187343</v>
      </c>
      <c r="K12" s="78">
        <v>11.179629795705459</v>
      </c>
      <c r="L12" s="78">
        <v>11.247537614442358</v>
      </c>
      <c r="M12" s="78">
        <v>11.31341259946036</v>
      </c>
      <c r="N12" s="78">
        <v>11.377608099996822</v>
      </c>
      <c r="O12" s="78">
        <v>11.440681546346262</v>
      </c>
      <c r="P12" s="78">
        <v>11.502848786504931</v>
      </c>
      <c r="Q12" s="78">
        <v>11.553811617519676</v>
      </c>
      <c r="R12" s="79">
        <v>11.600457292796676</v>
      </c>
      <c r="S12" s="78">
        <v>11.644865652125876</v>
      </c>
    </row>
    <row r="13" spans="1:19" x14ac:dyDescent="0.3">
      <c r="A13" s="75" t="s">
        <v>9</v>
      </c>
      <c r="B13" s="78">
        <f>SUM(B4:B12)</f>
        <v>100</v>
      </c>
      <c r="C13" s="78">
        <f t="shared" ref="C13:S13" si="0">SUM(C4:C12)</f>
        <v>100.00000000000003</v>
      </c>
      <c r="D13" s="78">
        <f t="shared" si="0"/>
        <v>100.00000000000001</v>
      </c>
      <c r="E13" s="78">
        <f t="shared" si="0"/>
        <v>99.999999999999972</v>
      </c>
      <c r="F13" s="78">
        <f t="shared" si="0"/>
        <v>100</v>
      </c>
      <c r="G13" s="78">
        <f t="shared" si="0"/>
        <v>100</v>
      </c>
      <c r="H13" s="78">
        <f t="shared" si="0"/>
        <v>100.00000000000001</v>
      </c>
      <c r="I13" s="78">
        <f t="shared" si="0"/>
        <v>99.999999999999986</v>
      </c>
      <c r="J13" s="78">
        <f t="shared" si="0"/>
        <v>99.999999999999972</v>
      </c>
      <c r="K13" s="78">
        <f t="shared" si="0"/>
        <v>99.999999999999943</v>
      </c>
      <c r="L13" s="78">
        <f t="shared" si="0"/>
        <v>100</v>
      </c>
      <c r="M13" s="78">
        <f t="shared" si="0"/>
        <v>100</v>
      </c>
      <c r="N13" s="78">
        <f t="shared" si="0"/>
        <v>100</v>
      </c>
      <c r="O13" s="78">
        <f t="shared" si="0"/>
        <v>100</v>
      </c>
      <c r="P13" s="78">
        <f t="shared" si="0"/>
        <v>99.999999999999986</v>
      </c>
      <c r="Q13" s="78">
        <f t="shared" si="0"/>
        <v>99.999999999999943</v>
      </c>
      <c r="R13" s="78">
        <f t="shared" si="0"/>
        <v>100.00000000000001</v>
      </c>
      <c r="S13" s="78">
        <f t="shared" si="0"/>
        <v>100.00000000000001</v>
      </c>
    </row>
    <row r="14" spans="1:19" x14ac:dyDescent="0.3">
      <c r="R14" s="80"/>
    </row>
    <row r="16" spans="1:19" x14ac:dyDescent="0.3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2:19" x14ac:dyDescent="0.3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</row>
    <row r="18" spans="2:19" x14ac:dyDescent="0.3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</row>
    <row r="19" spans="2:19" x14ac:dyDescent="0.3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</row>
    <row r="20" spans="2:19" x14ac:dyDescent="0.3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</row>
    <row r="21" spans="2:19" x14ac:dyDescent="0.3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</row>
    <row r="22" spans="2:19" x14ac:dyDescent="0.3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</row>
    <row r="23" spans="2:19" x14ac:dyDescent="0.3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</row>
    <row r="24" spans="2:19" x14ac:dyDescent="0.3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</row>
    <row r="25" spans="2:19" x14ac:dyDescent="0.3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</row>
    <row r="27" spans="2:19" x14ac:dyDescent="0.3"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</row>
    <row r="28" spans="2:19" x14ac:dyDescent="0.3"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</row>
    <row r="29" spans="2:19" x14ac:dyDescent="0.3"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</row>
    <row r="30" spans="2:19" x14ac:dyDescent="0.3"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</row>
    <row r="31" spans="2:19" x14ac:dyDescent="0.3"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</row>
    <row r="32" spans="2:19" x14ac:dyDescent="0.3"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</row>
    <row r="33" spans="2:19" x14ac:dyDescent="0.3"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</row>
    <row r="34" spans="2:19" x14ac:dyDescent="0.3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</row>
    <row r="35" spans="2:19" x14ac:dyDescent="0.3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</row>
    <row r="36" spans="2:19" x14ac:dyDescent="0.3"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"/>
  <sheetViews>
    <sheetView topLeftCell="M1" workbookViewId="0">
      <selection activeCell="Q29" sqref="Q29"/>
    </sheetView>
  </sheetViews>
  <sheetFormatPr defaultRowHeight="14.4" x14ac:dyDescent="0.3"/>
  <cols>
    <col min="1" max="1" width="8.88671875" style="75"/>
    <col min="2" max="9" width="9.33203125" style="75" bestFit="1" customWidth="1"/>
    <col min="10" max="10" width="10.33203125" style="75" bestFit="1" customWidth="1"/>
    <col min="11" max="12" width="9.33203125" style="75" bestFit="1" customWidth="1"/>
    <col min="13" max="13" width="10.33203125" style="75" bestFit="1" customWidth="1"/>
    <col min="14" max="28" width="9.33203125" style="75" bestFit="1" customWidth="1"/>
    <col min="29" max="31" width="10.33203125" style="75" bestFit="1" customWidth="1"/>
    <col min="32" max="16384" width="8.88671875" style="75"/>
  </cols>
  <sheetData>
    <row r="1" spans="1:32" x14ac:dyDescent="0.3">
      <c r="A1" s="82"/>
      <c r="B1" s="82" t="s">
        <v>49</v>
      </c>
      <c r="C1" s="82"/>
      <c r="D1" s="82"/>
      <c r="E1" s="82" t="s">
        <v>50</v>
      </c>
      <c r="F1" s="82"/>
      <c r="G1" s="82"/>
      <c r="H1" s="82" t="s">
        <v>67</v>
      </c>
      <c r="I1" s="82"/>
      <c r="J1" s="82"/>
      <c r="K1" s="82" t="s">
        <v>51</v>
      </c>
      <c r="L1" s="82"/>
      <c r="M1" s="82"/>
      <c r="N1" s="82" t="s">
        <v>52</v>
      </c>
      <c r="O1" s="82"/>
      <c r="P1" s="82"/>
      <c r="Q1" s="82" t="s">
        <v>53</v>
      </c>
      <c r="R1" s="82"/>
      <c r="S1" s="82"/>
      <c r="T1" s="82" t="s">
        <v>54</v>
      </c>
      <c r="U1" s="82"/>
      <c r="V1" s="82"/>
      <c r="W1" s="82" t="s">
        <v>55</v>
      </c>
      <c r="X1" s="82"/>
      <c r="Y1" s="82"/>
      <c r="Z1" s="82" t="s">
        <v>56</v>
      </c>
      <c r="AA1" s="82"/>
      <c r="AB1" s="82"/>
      <c r="AC1" s="82" t="s">
        <v>31</v>
      </c>
      <c r="AD1" s="82"/>
      <c r="AE1" s="82"/>
    </row>
    <row r="2" spans="1:32" x14ac:dyDescent="0.3">
      <c r="A2" s="82"/>
      <c r="B2" s="82" t="s">
        <v>22</v>
      </c>
      <c r="C2" s="82" t="s">
        <v>23</v>
      </c>
      <c r="D2" s="82" t="s">
        <v>9</v>
      </c>
      <c r="E2" s="82" t="s">
        <v>22</v>
      </c>
      <c r="F2" s="82" t="s">
        <v>23</v>
      </c>
      <c r="G2" s="82" t="s">
        <v>9</v>
      </c>
      <c r="H2" s="82" t="s">
        <v>22</v>
      </c>
      <c r="I2" s="82" t="s">
        <v>23</v>
      </c>
      <c r="J2" s="82" t="s">
        <v>9</v>
      </c>
      <c r="K2" s="82" t="s">
        <v>22</v>
      </c>
      <c r="L2" s="82" t="s">
        <v>23</v>
      </c>
      <c r="M2" s="82" t="s">
        <v>9</v>
      </c>
      <c r="N2" s="82" t="s">
        <v>22</v>
      </c>
      <c r="O2" s="82" t="s">
        <v>23</v>
      </c>
      <c r="P2" s="82" t="s">
        <v>9</v>
      </c>
      <c r="Q2" s="82" t="s">
        <v>22</v>
      </c>
      <c r="R2" s="82" t="s">
        <v>23</v>
      </c>
      <c r="S2" s="82" t="s">
        <v>9</v>
      </c>
      <c r="T2" s="82" t="s">
        <v>22</v>
      </c>
      <c r="U2" s="82" t="s">
        <v>23</v>
      </c>
      <c r="V2" s="82" t="s">
        <v>9</v>
      </c>
      <c r="W2" s="82" t="s">
        <v>22</v>
      </c>
      <c r="X2" s="82" t="s">
        <v>23</v>
      </c>
      <c r="Y2" s="82" t="s">
        <v>9</v>
      </c>
      <c r="Z2" s="82" t="s">
        <v>22</v>
      </c>
      <c r="AA2" s="82" t="s">
        <v>23</v>
      </c>
      <c r="AB2" s="82" t="s">
        <v>9</v>
      </c>
      <c r="AC2" s="82" t="s">
        <v>22</v>
      </c>
      <c r="AD2" s="82" t="s">
        <v>23</v>
      </c>
      <c r="AE2" s="82" t="s">
        <v>9</v>
      </c>
    </row>
    <row r="3" spans="1:32" x14ac:dyDescent="0.3">
      <c r="A3" s="16" t="s">
        <v>32</v>
      </c>
      <c r="B3" s="88">
        <v>366329.58885213512</v>
      </c>
      <c r="C3" s="88">
        <v>358649.5254726978</v>
      </c>
      <c r="D3" s="88">
        <v>724979.11432483292</v>
      </c>
      <c r="E3" s="88">
        <v>136294.04667878587</v>
      </c>
      <c r="F3" s="88">
        <v>133271.48256619464</v>
      </c>
      <c r="G3" s="88">
        <v>269565.52924498054</v>
      </c>
      <c r="H3" s="88">
        <v>646704.296861807</v>
      </c>
      <c r="I3" s="88">
        <v>631382.0700555509</v>
      </c>
      <c r="J3" s="88">
        <v>1278086.3669173578</v>
      </c>
      <c r="K3" s="88">
        <v>624531.12701134698</v>
      </c>
      <c r="L3" s="88">
        <v>606569.95804296539</v>
      </c>
      <c r="M3" s="88">
        <v>1231101.0850543124</v>
      </c>
      <c r="N3" s="88">
        <v>340626.40745087439</v>
      </c>
      <c r="O3" s="88">
        <v>330518.34978898754</v>
      </c>
      <c r="P3" s="88">
        <v>671144.75723986188</v>
      </c>
      <c r="Q3" s="88">
        <v>235458.68203421583</v>
      </c>
      <c r="R3" s="88">
        <v>231176.55759654741</v>
      </c>
      <c r="S3" s="88">
        <v>466635.23963076324</v>
      </c>
      <c r="T3" s="88">
        <v>63157.419241391013</v>
      </c>
      <c r="U3" s="88">
        <v>61732.971031376292</v>
      </c>
      <c r="V3" s="88">
        <v>124890.39027276731</v>
      </c>
      <c r="W3" s="88">
        <v>201888.72345073201</v>
      </c>
      <c r="X3" s="88">
        <v>198720.7549200074</v>
      </c>
      <c r="Y3" s="88">
        <v>400609.47837073938</v>
      </c>
      <c r="Z3" s="88">
        <v>288466.96341871179</v>
      </c>
      <c r="AA3" s="88">
        <v>278467.03702567285</v>
      </c>
      <c r="AB3" s="88">
        <v>566934.00044438464</v>
      </c>
      <c r="AC3" s="88">
        <v>2903457.2550000004</v>
      </c>
      <c r="AD3" s="88">
        <v>2830488.7064999999</v>
      </c>
      <c r="AE3" s="88">
        <v>5733945.9615000002</v>
      </c>
      <c r="AF3" s="76">
        <f>'table 6'!P3-table11!AE3</f>
        <v>0</v>
      </c>
    </row>
    <row r="4" spans="1:32" x14ac:dyDescent="0.3">
      <c r="A4" s="16" t="s">
        <v>33</v>
      </c>
      <c r="B4" s="88">
        <v>386339.73720634927</v>
      </c>
      <c r="C4" s="88">
        <v>375039.86729035864</v>
      </c>
      <c r="D4" s="88">
        <v>761379.60449670791</v>
      </c>
      <c r="E4" s="88">
        <v>144195.65523223436</v>
      </c>
      <c r="F4" s="88">
        <v>141022.41489396707</v>
      </c>
      <c r="G4" s="88">
        <v>285218.07012620143</v>
      </c>
      <c r="H4" s="88">
        <v>625578.22930822312</v>
      </c>
      <c r="I4" s="88">
        <v>609548.7221575015</v>
      </c>
      <c r="J4" s="88">
        <v>1235126.9514657245</v>
      </c>
      <c r="K4" s="88">
        <v>607156.93101446412</v>
      </c>
      <c r="L4" s="88">
        <v>589751.70920747507</v>
      </c>
      <c r="M4" s="88">
        <v>1196908.6402219392</v>
      </c>
      <c r="N4" s="88">
        <v>349043.97705323191</v>
      </c>
      <c r="O4" s="88">
        <v>336445.08611428714</v>
      </c>
      <c r="P4" s="88">
        <v>685489.06316751905</v>
      </c>
      <c r="Q4" s="88">
        <v>234815.19037452206</v>
      </c>
      <c r="R4" s="88">
        <v>230987.14980710956</v>
      </c>
      <c r="S4" s="88">
        <v>465802.34018163162</v>
      </c>
      <c r="T4" s="88">
        <v>61734.622788433779</v>
      </c>
      <c r="U4" s="88">
        <v>59809.696373333412</v>
      </c>
      <c r="V4" s="88">
        <v>121544.3191617672</v>
      </c>
      <c r="W4" s="88">
        <v>204883.43294064538</v>
      </c>
      <c r="X4" s="88">
        <v>200706.10749069386</v>
      </c>
      <c r="Y4" s="88">
        <v>405589.54043133924</v>
      </c>
      <c r="Z4" s="88">
        <v>294986.37408189574</v>
      </c>
      <c r="AA4" s="88">
        <v>285394.28066527395</v>
      </c>
      <c r="AB4" s="88">
        <v>580380.6547471697</v>
      </c>
      <c r="AC4" s="88">
        <v>2908734.1500000004</v>
      </c>
      <c r="AD4" s="88">
        <v>2828705.034</v>
      </c>
      <c r="AE4" s="88">
        <v>5737439.1840000004</v>
      </c>
      <c r="AF4" s="76">
        <f>'table 6'!P4-table11!AE4</f>
        <v>0</v>
      </c>
    </row>
    <row r="5" spans="1:32" x14ac:dyDescent="0.3">
      <c r="A5" s="16" t="s">
        <v>34</v>
      </c>
      <c r="B5" s="88">
        <v>376878.94552009425</v>
      </c>
      <c r="C5" s="88">
        <v>368010.11896654946</v>
      </c>
      <c r="D5" s="88">
        <v>744889.06448664377</v>
      </c>
      <c r="E5" s="88">
        <v>141171.84945963923</v>
      </c>
      <c r="F5" s="88">
        <v>140166.13115354662</v>
      </c>
      <c r="G5" s="88">
        <v>281337.98061318585</v>
      </c>
      <c r="H5" s="88">
        <v>560698.53569093836</v>
      </c>
      <c r="I5" s="88">
        <v>554552.48612619611</v>
      </c>
      <c r="J5" s="88">
        <v>1115251.0218171345</v>
      </c>
      <c r="K5" s="88">
        <v>573073.63605453097</v>
      </c>
      <c r="L5" s="88">
        <v>563089.10319724423</v>
      </c>
      <c r="M5" s="88">
        <v>1136162.7392517752</v>
      </c>
      <c r="N5" s="88">
        <v>326620.98825549515</v>
      </c>
      <c r="O5" s="88">
        <v>311592.72104813397</v>
      </c>
      <c r="P5" s="88">
        <v>638213.70930362912</v>
      </c>
      <c r="Q5" s="88">
        <v>225726.49339531251</v>
      </c>
      <c r="R5" s="88">
        <v>224003.51626353743</v>
      </c>
      <c r="S5" s="88">
        <v>449730.00965884991</v>
      </c>
      <c r="T5" s="88">
        <v>60116.768234675052</v>
      </c>
      <c r="U5" s="88">
        <v>60075.011235440135</v>
      </c>
      <c r="V5" s="88">
        <v>120191.77947011519</v>
      </c>
      <c r="W5" s="88">
        <v>195368.1031476947</v>
      </c>
      <c r="X5" s="88">
        <v>193895.42383747536</v>
      </c>
      <c r="Y5" s="88">
        <v>389263.52698517009</v>
      </c>
      <c r="Z5" s="88">
        <v>278900.29524161934</v>
      </c>
      <c r="AA5" s="88">
        <v>273962.15567187703</v>
      </c>
      <c r="AB5" s="88">
        <v>552862.45091349632</v>
      </c>
      <c r="AC5" s="88">
        <v>2738555.6150000002</v>
      </c>
      <c r="AD5" s="88">
        <v>2689346.6675000004</v>
      </c>
      <c r="AE5" s="88">
        <v>5427902.2825000007</v>
      </c>
      <c r="AF5" s="76">
        <f>'table 6'!P5-table11!AE5</f>
        <v>0</v>
      </c>
    </row>
    <row r="6" spans="1:32" x14ac:dyDescent="0.3">
      <c r="A6" s="16" t="s">
        <v>35</v>
      </c>
      <c r="B6" s="88">
        <v>299384.66823865444</v>
      </c>
      <c r="C6" s="88">
        <v>291582.7790450317</v>
      </c>
      <c r="D6" s="88">
        <v>590967.44728368614</v>
      </c>
      <c r="E6" s="88">
        <v>121277.07063429654</v>
      </c>
      <c r="F6" s="88">
        <v>120753.26657744056</v>
      </c>
      <c r="G6" s="88">
        <v>242030.33721173712</v>
      </c>
      <c r="H6" s="88">
        <v>513426.80519799603</v>
      </c>
      <c r="I6" s="88">
        <v>514346.32784946699</v>
      </c>
      <c r="J6" s="88">
        <v>1027773.133047463</v>
      </c>
      <c r="K6" s="88">
        <v>492961.15769940667</v>
      </c>
      <c r="L6" s="88">
        <v>487611.79818739311</v>
      </c>
      <c r="M6" s="88">
        <v>980572.95588679984</v>
      </c>
      <c r="N6" s="88">
        <v>267079.29141870298</v>
      </c>
      <c r="O6" s="88">
        <v>254592.11101521231</v>
      </c>
      <c r="P6" s="88">
        <v>521671.4024339153</v>
      </c>
      <c r="Q6" s="88">
        <v>193457.42959123282</v>
      </c>
      <c r="R6" s="88">
        <v>193177.7215851715</v>
      </c>
      <c r="S6" s="88">
        <v>386635.15117640432</v>
      </c>
      <c r="T6" s="88">
        <v>50992.62751636692</v>
      </c>
      <c r="U6" s="88">
        <v>52174.719919104238</v>
      </c>
      <c r="V6" s="88">
        <v>103167.34743547117</v>
      </c>
      <c r="W6" s="88">
        <v>159674.86328031536</v>
      </c>
      <c r="X6" s="88">
        <v>157552.92528276032</v>
      </c>
      <c r="Y6" s="88">
        <v>317227.78856307571</v>
      </c>
      <c r="Z6" s="88">
        <v>245721.20042302823</v>
      </c>
      <c r="AA6" s="88">
        <v>244234.99503841918</v>
      </c>
      <c r="AB6" s="88">
        <v>489956.19546144741</v>
      </c>
      <c r="AC6" s="88">
        <v>2343975.1140000001</v>
      </c>
      <c r="AD6" s="88">
        <v>2316026.6444999995</v>
      </c>
      <c r="AE6" s="88">
        <v>4660001.7584999995</v>
      </c>
      <c r="AF6" s="76">
        <f>'table 6'!P6-table11!AE6</f>
        <v>0</v>
      </c>
    </row>
    <row r="7" spans="1:32" x14ac:dyDescent="0.3">
      <c r="A7" s="16" t="s">
        <v>36</v>
      </c>
      <c r="B7" s="88">
        <v>252572.11162785385</v>
      </c>
      <c r="C7" s="88">
        <v>246936.45716106484</v>
      </c>
      <c r="D7" s="88">
        <v>499508.56878891867</v>
      </c>
      <c r="E7" s="88">
        <v>118601.43719995883</v>
      </c>
      <c r="F7" s="88">
        <v>117186.3760034453</v>
      </c>
      <c r="G7" s="88">
        <v>235787.81320340413</v>
      </c>
      <c r="H7" s="88">
        <v>666410.28074228193</v>
      </c>
      <c r="I7" s="88">
        <v>669193.65204053954</v>
      </c>
      <c r="J7" s="88">
        <v>1335603.9327828214</v>
      </c>
      <c r="K7" s="88">
        <v>505197.84553557792</v>
      </c>
      <c r="L7" s="88">
        <v>500833.10855840001</v>
      </c>
      <c r="M7" s="88">
        <v>1006030.9540939779</v>
      </c>
      <c r="N7" s="88">
        <v>249874.13773768439</v>
      </c>
      <c r="O7" s="88">
        <v>241430.17680424542</v>
      </c>
      <c r="P7" s="88">
        <v>491304.31454192981</v>
      </c>
      <c r="Q7" s="88">
        <v>199714.92194146311</v>
      </c>
      <c r="R7" s="88">
        <v>194788.47519225185</v>
      </c>
      <c r="S7" s="88">
        <v>394503.39713371499</v>
      </c>
      <c r="T7" s="88">
        <v>48351.160939349669</v>
      </c>
      <c r="U7" s="88">
        <v>48926.917817496404</v>
      </c>
      <c r="V7" s="88">
        <v>97278.07875684608</v>
      </c>
      <c r="W7" s="88">
        <v>159700.17341958598</v>
      </c>
      <c r="X7" s="88">
        <v>149444.74876901557</v>
      </c>
      <c r="Y7" s="88">
        <v>309144.92218860157</v>
      </c>
      <c r="Z7" s="88">
        <v>274974.05885624426</v>
      </c>
      <c r="AA7" s="88">
        <v>270049.65565354115</v>
      </c>
      <c r="AB7" s="88">
        <v>545023.71450978541</v>
      </c>
      <c r="AC7" s="88">
        <v>2475396.128</v>
      </c>
      <c r="AD7" s="88">
        <v>2438789.568</v>
      </c>
      <c r="AE7" s="88">
        <v>4914185.6960000005</v>
      </c>
      <c r="AF7" s="76">
        <f>'table 6'!P7-table11!AE7</f>
        <v>0</v>
      </c>
    </row>
    <row r="8" spans="1:32" x14ac:dyDescent="0.3">
      <c r="A8" s="16" t="s">
        <v>37</v>
      </c>
      <c r="B8" s="88">
        <v>263271.41598435107</v>
      </c>
      <c r="C8" s="88">
        <v>258119.31387896964</v>
      </c>
      <c r="D8" s="88">
        <v>521390.72986332071</v>
      </c>
      <c r="E8" s="88">
        <v>128281.80754042785</v>
      </c>
      <c r="F8" s="88">
        <v>124777.04642833445</v>
      </c>
      <c r="G8" s="88">
        <v>253058.8539687623</v>
      </c>
      <c r="H8" s="88">
        <v>830800.2677564437</v>
      </c>
      <c r="I8" s="88">
        <v>826453.4206766584</v>
      </c>
      <c r="J8" s="88">
        <v>1657253.6884331021</v>
      </c>
      <c r="K8" s="88">
        <v>534837.87110253901</v>
      </c>
      <c r="L8" s="88">
        <v>526234.35253135394</v>
      </c>
      <c r="M8" s="88">
        <v>1061072.2236338928</v>
      </c>
      <c r="N8" s="88">
        <v>255603.40559822021</v>
      </c>
      <c r="O8" s="88">
        <v>250861.81698538663</v>
      </c>
      <c r="P8" s="88">
        <v>506465.22258360684</v>
      </c>
      <c r="Q8" s="88">
        <v>224775.38265139546</v>
      </c>
      <c r="R8" s="88">
        <v>206550.01956950687</v>
      </c>
      <c r="S8" s="88">
        <v>431325.40222090232</v>
      </c>
      <c r="T8" s="88">
        <v>55188.393236546937</v>
      </c>
      <c r="U8" s="88">
        <v>52499.351958891115</v>
      </c>
      <c r="V8" s="88">
        <v>107687.74519543805</v>
      </c>
      <c r="W8" s="88">
        <v>188425.73295299328</v>
      </c>
      <c r="X8" s="88">
        <v>165433.66225385899</v>
      </c>
      <c r="Y8" s="88">
        <v>353859.39520685223</v>
      </c>
      <c r="Z8" s="88">
        <v>324491.37417708256</v>
      </c>
      <c r="AA8" s="88">
        <v>311966.6552170401</v>
      </c>
      <c r="AB8" s="88">
        <v>636458.02939412266</v>
      </c>
      <c r="AC8" s="88">
        <v>2805675.6509999996</v>
      </c>
      <c r="AD8" s="88">
        <v>2722895.6395000005</v>
      </c>
      <c r="AE8" s="88">
        <v>5528571.2905000001</v>
      </c>
      <c r="AF8" s="76">
        <f>'table 6'!P8-table11!AE8</f>
        <v>0</v>
      </c>
    </row>
    <row r="9" spans="1:32" x14ac:dyDescent="0.3">
      <c r="A9" s="16" t="s">
        <v>38</v>
      </c>
      <c r="B9" s="88">
        <v>257568.4184506422</v>
      </c>
      <c r="C9" s="88">
        <v>255791.21182013553</v>
      </c>
      <c r="D9" s="88">
        <v>513359.63027077774</v>
      </c>
      <c r="E9" s="88">
        <v>130753.53363585239</v>
      </c>
      <c r="F9" s="88">
        <v>126042.7861741721</v>
      </c>
      <c r="G9" s="88">
        <v>256796.31981002449</v>
      </c>
      <c r="H9" s="88">
        <v>851972.35672070342</v>
      </c>
      <c r="I9" s="88">
        <v>822417.62473812455</v>
      </c>
      <c r="J9" s="88">
        <v>1674389.9814588279</v>
      </c>
      <c r="K9" s="88">
        <v>505101.48701721308</v>
      </c>
      <c r="L9" s="88">
        <v>503472.04727832571</v>
      </c>
      <c r="M9" s="88">
        <v>1008573.5342955388</v>
      </c>
      <c r="N9" s="88">
        <v>245228.75449843632</v>
      </c>
      <c r="O9" s="88">
        <v>249485.83928557072</v>
      </c>
      <c r="P9" s="88">
        <v>494714.59378400701</v>
      </c>
      <c r="Q9" s="88">
        <v>231702.60135299555</v>
      </c>
      <c r="R9" s="88">
        <v>206382.20282262613</v>
      </c>
      <c r="S9" s="88">
        <v>438084.80417562171</v>
      </c>
      <c r="T9" s="88">
        <v>60366.801244346512</v>
      </c>
      <c r="U9" s="88">
        <v>53395.479403160272</v>
      </c>
      <c r="V9" s="88">
        <v>113762.28064750679</v>
      </c>
      <c r="W9" s="88">
        <v>200936.92042711616</v>
      </c>
      <c r="X9" s="88">
        <v>170183.50874879671</v>
      </c>
      <c r="Y9" s="88">
        <v>371120.42917591287</v>
      </c>
      <c r="Z9" s="88">
        <v>342991.94065269438</v>
      </c>
      <c r="AA9" s="88">
        <v>324169.63772908866</v>
      </c>
      <c r="AB9" s="88">
        <v>667161.5783817831</v>
      </c>
      <c r="AC9" s="88">
        <v>2826622.8140000002</v>
      </c>
      <c r="AD9" s="88">
        <v>2711340.3380000005</v>
      </c>
      <c r="AE9" s="88">
        <v>5537963.1520000007</v>
      </c>
      <c r="AF9" s="76">
        <f>'table 6'!P9-table11!AE9</f>
        <v>0</v>
      </c>
    </row>
    <row r="10" spans="1:32" x14ac:dyDescent="0.3">
      <c r="A10" s="16" t="s">
        <v>39</v>
      </c>
      <c r="B10" s="88">
        <v>210454.26176675403</v>
      </c>
      <c r="C10" s="88">
        <v>217418.82140430907</v>
      </c>
      <c r="D10" s="88">
        <v>427873.0831710631</v>
      </c>
      <c r="E10" s="88">
        <v>107407.64230979375</v>
      </c>
      <c r="F10" s="88">
        <v>106691.7424748425</v>
      </c>
      <c r="G10" s="88">
        <v>214099.38478463626</v>
      </c>
      <c r="H10" s="88">
        <v>699447.55860501993</v>
      </c>
      <c r="I10" s="88">
        <v>658452.97868542827</v>
      </c>
      <c r="J10" s="88">
        <v>1357900.5372904483</v>
      </c>
      <c r="K10" s="88">
        <v>392259.24003114062</v>
      </c>
      <c r="L10" s="88">
        <v>413146.4405889269</v>
      </c>
      <c r="M10" s="88">
        <v>805405.68062006752</v>
      </c>
      <c r="N10" s="88">
        <v>201108.5240977683</v>
      </c>
      <c r="O10" s="88">
        <v>213355.662946914</v>
      </c>
      <c r="P10" s="88">
        <v>414464.18704468233</v>
      </c>
      <c r="Q10" s="88">
        <v>189463.46093764639</v>
      </c>
      <c r="R10" s="88">
        <v>171910.57968724819</v>
      </c>
      <c r="S10" s="88">
        <v>361374.04062489455</v>
      </c>
      <c r="T10" s="88">
        <v>52551.861784652683</v>
      </c>
      <c r="U10" s="88">
        <v>44619.302616149878</v>
      </c>
      <c r="V10" s="88">
        <v>97171.164400802561</v>
      </c>
      <c r="W10" s="88">
        <v>172898.1236664374</v>
      </c>
      <c r="X10" s="88">
        <v>144739.82635450221</v>
      </c>
      <c r="Y10" s="88">
        <v>317637.95002093958</v>
      </c>
      <c r="Z10" s="88">
        <v>295016.98780078709</v>
      </c>
      <c r="AA10" s="88">
        <v>280231.83424167905</v>
      </c>
      <c r="AB10" s="88">
        <v>575248.82204246614</v>
      </c>
      <c r="AC10" s="88">
        <v>2320607.6610000003</v>
      </c>
      <c r="AD10" s="88">
        <v>2250567.1890000002</v>
      </c>
      <c r="AE10" s="88">
        <v>4571174.8500000006</v>
      </c>
      <c r="AF10" s="76">
        <f>'table 6'!P10-table11!AE10</f>
        <v>0</v>
      </c>
    </row>
    <row r="11" spans="1:32" x14ac:dyDescent="0.3">
      <c r="A11" s="16" t="s">
        <v>40</v>
      </c>
      <c r="B11" s="88">
        <v>159262.9766255134</v>
      </c>
      <c r="C11" s="88">
        <v>183105.93470597241</v>
      </c>
      <c r="D11" s="88">
        <v>342368.91133148584</v>
      </c>
      <c r="E11" s="88">
        <v>81233.400382734719</v>
      </c>
      <c r="F11" s="88">
        <v>89538.944585420046</v>
      </c>
      <c r="G11" s="88">
        <v>170772.34496815476</v>
      </c>
      <c r="H11" s="88">
        <v>549909.15232476243</v>
      </c>
      <c r="I11" s="88">
        <v>507925.01249649969</v>
      </c>
      <c r="J11" s="88">
        <v>1057834.164821262</v>
      </c>
      <c r="K11" s="88">
        <v>282543.6496968806</v>
      </c>
      <c r="L11" s="88">
        <v>330508.42306787084</v>
      </c>
      <c r="M11" s="88">
        <v>613052.0727647515</v>
      </c>
      <c r="N11" s="88">
        <v>148070.95949209685</v>
      </c>
      <c r="O11" s="88">
        <v>182798.10895878795</v>
      </c>
      <c r="P11" s="88">
        <v>330869.06845088478</v>
      </c>
      <c r="Q11" s="88">
        <v>135503.74456051074</v>
      </c>
      <c r="R11" s="88">
        <v>139761.2611580423</v>
      </c>
      <c r="S11" s="88">
        <v>275265.00571855303</v>
      </c>
      <c r="T11" s="88">
        <v>40087.435340585565</v>
      </c>
      <c r="U11" s="88">
        <v>36630.164204555011</v>
      </c>
      <c r="V11" s="88">
        <v>76717.599545140576</v>
      </c>
      <c r="W11" s="88">
        <v>134756.14214082586</v>
      </c>
      <c r="X11" s="88">
        <v>121177.46192459938</v>
      </c>
      <c r="Y11" s="88">
        <v>255933.60406542523</v>
      </c>
      <c r="Z11" s="88">
        <v>233419.75643608969</v>
      </c>
      <c r="AA11" s="88">
        <v>229175.08889825252</v>
      </c>
      <c r="AB11" s="88">
        <v>462594.84533434222</v>
      </c>
      <c r="AC11" s="88">
        <v>1764787.2169999999</v>
      </c>
      <c r="AD11" s="88">
        <v>1820620.4000000004</v>
      </c>
      <c r="AE11" s="88">
        <v>3585407.6170000006</v>
      </c>
      <c r="AF11" s="76">
        <f>'table 6'!P11-table11!AE11</f>
        <v>0</v>
      </c>
    </row>
    <row r="12" spans="1:32" x14ac:dyDescent="0.3">
      <c r="A12" s="16" t="s">
        <v>41</v>
      </c>
      <c r="B12" s="88">
        <v>131071.36003842187</v>
      </c>
      <c r="C12" s="88">
        <v>173518.89642312983</v>
      </c>
      <c r="D12" s="88">
        <v>304590.2564615517</v>
      </c>
      <c r="E12" s="88">
        <v>69390.300588702128</v>
      </c>
      <c r="F12" s="88">
        <v>82225.516557510025</v>
      </c>
      <c r="G12" s="88">
        <v>151615.81714621215</v>
      </c>
      <c r="H12" s="88">
        <v>458148.23071079492</v>
      </c>
      <c r="I12" s="88">
        <v>412888.22040781862</v>
      </c>
      <c r="J12" s="88">
        <v>871036.45111861359</v>
      </c>
      <c r="K12" s="88">
        <v>226914.40581656131</v>
      </c>
      <c r="L12" s="88">
        <v>290118.274420392</v>
      </c>
      <c r="M12" s="88">
        <v>517032.68023695331</v>
      </c>
      <c r="N12" s="88">
        <v>115433.37954478641</v>
      </c>
      <c r="O12" s="88">
        <v>159654.58989800891</v>
      </c>
      <c r="P12" s="88">
        <v>275087.96944279532</v>
      </c>
      <c r="Q12" s="88">
        <v>105043.24807284343</v>
      </c>
      <c r="R12" s="88">
        <v>122378.11589728261</v>
      </c>
      <c r="S12" s="88">
        <v>227421.36397012603</v>
      </c>
      <c r="T12" s="88">
        <v>33313.621867516289</v>
      </c>
      <c r="U12" s="88">
        <v>33614.697826156967</v>
      </c>
      <c r="V12" s="88">
        <v>66928.319693673257</v>
      </c>
      <c r="W12" s="88">
        <v>110036.51506071418</v>
      </c>
      <c r="X12" s="88">
        <v>107093.46832836652</v>
      </c>
      <c r="Y12" s="88">
        <v>217129.98338908071</v>
      </c>
      <c r="Z12" s="88">
        <v>205932.15429965939</v>
      </c>
      <c r="AA12" s="88">
        <v>208842.50374133443</v>
      </c>
      <c r="AB12" s="88">
        <v>414774.65804099385</v>
      </c>
      <c r="AC12" s="88">
        <v>1455283.216</v>
      </c>
      <c r="AD12" s="88">
        <v>1590334.2834999997</v>
      </c>
      <c r="AE12" s="88">
        <v>3045617.4994999999</v>
      </c>
      <c r="AF12" s="76">
        <f>'table 6'!P12-table11!AE12</f>
        <v>0</v>
      </c>
    </row>
    <row r="13" spans="1:32" x14ac:dyDescent="0.3">
      <c r="A13" s="16" t="s">
        <v>42</v>
      </c>
      <c r="B13" s="88">
        <v>103770.47497958795</v>
      </c>
      <c r="C13" s="88">
        <v>163695.09637680481</v>
      </c>
      <c r="D13" s="88">
        <v>267465.57135639276</v>
      </c>
      <c r="E13" s="88">
        <v>56815.631188944724</v>
      </c>
      <c r="F13" s="88">
        <v>74335.143547536311</v>
      </c>
      <c r="G13" s="88">
        <v>131150.77473648102</v>
      </c>
      <c r="H13" s="88">
        <v>348005.87574157654</v>
      </c>
      <c r="I13" s="88">
        <v>354634.2900116613</v>
      </c>
      <c r="J13" s="88">
        <v>702640.1657532379</v>
      </c>
      <c r="K13" s="88">
        <v>168557.84763076153</v>
      </c>
      <c r="L13" s="88">
        <v>255373.89223119186</v>
      </c>
      <c r="M13" s="88">
        <v>423931.73986195342</v>
      </c>
      <c r="N13" s="88">
        <v>88615.480717646395</v>
      </c>
      <c r="O13" s="88">
        <v>137373.08335711152</v>
      </c>
      <c r="P13" s="88">
        <v>225988.56407475792</v>
      </c>
      <c r="Q13" s="88">
        <v>80460.0219747191</v>
      </c>
      <c r="R13" s="88">
        <v>104664.89770603416</v>
      </c>
      <c r="S13" s="88">
        <v>185124.91968075326</v>
      </c>
      <c r="T13" s="88">
        <v>26380.256691274848</v>
      </c>
      <c r="U13" s="88">
        <v>30475.268120496206</v>
      </c>
      <c r="V13" s="88">
        <v>56855.524811771058</v>
      </c>
      <c r="W13" s="88">
        <v>89245.502986903753</v>
      </c>
      <c r="X13" s="88">
        <v>91479.338382441667</v>
      </c>
      <c r="Y13" s="88">
        <v>180724.84136934543</v>
      </c>
      <c r="Z13" s="88">
        <v>168048.89308858512</v>
      </c>
      <c r="AA13" s="88">
        <v>193116.72976672219</v>
      </c>
      <c r="AB13" s="88">
        <v>361165.6228553073</v>
      </c>
      <c r="AC13" s="88">
        <v>1129899.9849999999</v>
      </c>
      <c r="AD13" s="88">
        <v>1405147.7395000001</v>
      </c>
      <c r="AE13" s="88">
        <v>2535047.7245</v>
      </c>
      <c r="AF13" s="76">
        <f>'table 6'!P13-table11!AE13</f>
        <v>0</v>
      </c>
    </row>
    <row r="14" spans="1:32" x14ac:dyDescent="0.3">
      <c r="A14" s="16" t="s">
        <v>43</v>
      </c>
      <c r="B14" s="88">
        <v>92438.276568746776</v>
      </c>
      <c r="C14" s="88">
        <v>159308.66958333619</v>
      </c>
      <c r="D14" s="88">
        <v>251746.94615208296</v>
      </c>
      <c r="E14" s="88">
        <v>48714.15335058263</v>
      </c>
      <c r="F14" s="88">
        <v>64994.902632095342</v>
      </c>
      <c r="G14" s="88">
        <v>113709.05598267796</v>
      </c>
      <c r="H14" s="88">
        <v>287063.61258960748</v>
      </c>
      <c r="I14" s="88">
        <v>306248.04702062148</v>
      </c>
      <c r="J14" s="88">
        <v>593311.65961022896</v>
      </c>
      <c r="K14" s="88">
        <v>143386.24800309452</v>
      </c>
      <c r="L14" s="88">
        <v>233152.22894891995</v>
      </c>
      <c r="M14" s="88">
        <v>376538.47695201449</v>
      </c>
      <c r="N14" s="88">
        <v>71632.216375452568</v>
      </c>
      <c r="O14" s="88">
        <v>123746.48483355301</v>
      </c>
      <c r="P14" s="88">
        <v>195378.70120900558</v>
      </c>
      <c r="Q14" s="88">
        <v>66383.818908769346</v>
      </c>
      <c r="R14" s="88">
        <v>87153.270963905466</v>
      </c>
      <c r="S14" s="88">
        <v>153537.08987267481</v>
      </c>
      <c r="T14" s="88">
        <v>21745.446355281696</v>
      </c>
      <c r="U14" s="88">
        <v>26763.339717135088</v>
      </c>
      <c r="V14" s="88">
        <v>48508.786072416784</v>
      </c>
      <c r="W14" s="88">
        <v>77189.478706367096</v>
      </c>
      <c r="X14" s="88">
        <v>78281.568381072371</v>
      </c>
      <c r="Y14" s="88">
        <v>155471.04708743945</v>
      </c>
      <c r="Z14" s="88">
        <v>136834.59414209775</v>
      </c>
      <c r="AA14" s="88">
        <v>167475.97541936117</v>
      </c>
      <c r="AB14" s="88">
        <v>304310.56956145889</v>
      </c>
      <c r="AC14" s="88">
        <v>945387.84499999986</v>
      </c>
      <c r="AD14" s="88">
        <v>1247124.4874999998</v>
      </c>
      <c r="AE14" s="88">
        <v>2192512.3324999996</v>
      </c>
      <c r="AF14" s="76">
        <f>'table 6'!P14-table11!AE14</f>
        <v>0</v>
      </c>
    </row>
    <row r="15" spans="1:32" x14ac:dyDescent="0.3">
      <c r="A15" s="16" t="s">
        <v>44</v>
      </c>
      <c r="B15" s="88">
        <v>79774.60058424942</v>
      </c>
      <c r="C15" s="88">
        <v>144090.66021639545</v>
      </c>
      <c r="D15" s="88">
        <v>223865.26080064487</v>
      </c>
      <c r="E15" s="88">
        <v>39701.599858114219</v>
      </c>
      <c r="F15" s="88">
        <v>55202.903795662001</v>
      </c>
      <c r="G15" s="88">
        <v>94904.503653776221</v>
      </c>
      <c r="H15" s="88">
        <v>222590.14190635775</v>
      </c>
      <c r="I15" s="88">
        <v>251579.31512031949</v>
      </c>
      <c r="J15" s="88">
        <v>474169.45702667721</v>
      </c>
      <c r="K15" s="88">
        <v>114077.63847755664</v>
      </c>
      <c r="L15" s="88">
        <v>192451.21598624811</v>
      </c>
      <c r="M15" s="88">
        <v>306528.85446380475</v>
      </c>
      <c r="N15" s="88">
        <v>56345.624045747638</v>
      </c>
      <c r="O15" s="88">
        <v>103934.78681517488</v>
      </c>
      <c r="P15" s="88">
        <v>160280.41086092254</v>
      </c>
      <c r="Q15" s="88">
        <v>51076.634648011939</v>
      </c>
      <c r="R15" s="88">
        <v>68175.74335395357</v>
      </c>
      <c r="S15" s="88">
        <v>119252.37800196551</v>
      </c>
      <c r="T15" s="88">
        <v>17989.332882556271</v>
      </c>
      <c r="U15" s="88">
        <v>23296.543703791434</v>
      </c>
      <c r="V15" s="88">
        <v>41285.876586347702</v>
      </c>
      <c r="W15" s="88">
        <v>59534.112742862868</v>
      </c>
      <c r="X15" s="88">
        <v>64541.259634326729</v>
      </c>
      <c r="Y15" s="88">
        <v>124075.3723771896</v>
      </c>
      <c r="Z15" s="88">
        <v>103981.48485454323</v>
      </c>
      <c r="AA15" s="88">
        <v>136132.81437412833</v>
      </c>
      <c r="AB15" s="88">
        <v>240114.29922867156</v>
      </c>
      <c r="AC15" s="88">
        <v>745071.16999999993</v>
      </c>
      <c r="AD15" s="88">
        <v>1039405.243</v>
      </c>
      <c r="AE15" s="88">
        <v>1784476.4129999999</v>
      </c>
      <c r="AF15" s="76">
        <f>'table 6'!P15-table11!AE15</f>
        <v>0</v>
      </c>
    </row>
    <row r="16" spans="1:32" x14ac:dyDescent="0.3">
      <c r="A16" s="16" t="s">
        <v>45</v>
      </c>
      <c r="B16" s="88">
        <v>62422.195352215313</v>
      </c>
      <c r="C16" s="88">
        <v>114096.01080331628</v>
      </c>
      <c r="D16" s="88">
        <v>176518.2061555316</v>
      </c>
      <c r="E16" s="88">
        <v>29954.296977638041</v>
      </c>
      <c r="F16" s="88">
        <v>45138.678722954544</v>
      </c>
      <c r="G16" s="88">
        <v>75092.975700592593</v>
      </c>
      <c r="H16" s="88">
        <v>159521.04679935591</v>
      </c>
      <c r="I16" s="88">
        <v>189529.78485125038</v>
      </c>
      <c r="J16" s="88">
        <v>349050.8316506063</v>
      </c>
      <c r="K16" s="88">
        <v>89431.421275414032</v>
      </c>
      <c r="L16" s="88">
        <v>155432.78615267598</v>
      </c>
      <c r="M16" s="88">
        <v>244864.20742809001</v>
      </c>
      <c r="N16" s="88">
        <v>44050.951719548895</v>
      </c>
      <c r="O16" s="88">
        <v>86531.852881775281</v>
      </c>
      <c r="P16" s="88">
        <v>130582.80460132417</v>
      </c>
      <c r="Q16" s="88">
        <v>38232.373804278031</v>
      </c>
      <c r="R16" s="88">
        <v>53960.486470528929</v>
      </c>
      <c r="S16" s="88">
        <v>92192.860274806968</v>
      </c>
      <c r="T16" s="88">
        <v>13703.009493756632</v>
      </c>
      <c r="U16" s="88">
        <v>19154.907092569516</v>
      </c>
      <c r="V16" s="88">
        <v>32857.916586326144</v>
      </c>
      <c r="W16" s="88">
        <v>39663.17924000424</v>
      </c>
      <c r="X16" s="88">
        <v>49853.605022268152</v>
      </c>
      <c r="Y16" s="88">
        <v>89516.784262272384</v>
      </c>
      <c r="Z16" s="88">
        <v>76599.757337788818</v>
      </c>
      <c r="AA16" s="88">
        <v>102844.28300266089</v>
      </c>
      <c r="AB16" s="88">
        <v>179444.04034044972</v>
      </c>
      <c r="AC16" s="88">
        <v>553578.23199999984</v>
      </c>
      <c r="AD16" s="88">
        <v>816542.39499999979</v>
      </c>
      <c r="AE16" s="88">
        <v>1370120.6269999996</v>
      </c>
      <c r="AF16" s="76">
        <f>'table 6'!P16-table11!AE16</f>
        <v>0</v>
      </c>
    </row>
    <row r="17" spans="1:32" x14ac:dyDescent="0.3">
      <c r="A17" s="16" t="s">
        <v>46</v>
      </c>
      <c r="B17" s="88">
        <v>43228.927426206865</v>
      </c>
      <c r="C17" s="88">
        <v>85120.727792502148</v>
      </c>
      <c r="D17" s="88">
        <v>128349.65521870901</v>
      </c>
      <c r="E17" s="88">
        <v>19052.401101874195</v>
      </c>
      <c r="F17" s="88">
        <v>32182.558765633094</v>
      </c>
      <c r="G17" s="88">
        <v>51234.959867507292</v>
      </c>
      <c r="H17" s="88">
        <v>100605.05412382208</v>
      </c>
      <c r="I17" s="88">
        <v>129565.49275360291</v>
      </c>
      <c r="J17" s="88">
        <v>230170.54687742499</v>
      </c>
      <c r="K17" s="88">
        <v>60741.804349473095</v>
      </c>
      <c r="L17" s="88">
        <v>118042.37171145818</v>
      </c>
      <c r="M17" s="88">
        <v>178784.17606093129</v>
      </c>
      <c r="N17" s="88">
        <v>29147.154805219154</v>
      </c>
      <c r="O17" s="88">
        <v>61700.808099613685</v>
      </c>
      <c r="P17" s="88">
        <v>90847.962904832835</v>
      </c>
      <c r="Q17" s="88">
        <v>23525.355909756952</v>
      </c>
      <c r="R17" s="88">
        <v>36180.413318369894</v>
      </c>
      <c r="S17" s="88">
        <v>59705.769228126846</v>
      </c>
      <c r="T17" s="88">
        <v>8935.6682376322569</v>
      </c>
      <c r="U17" s="88">
        <v>14207.894265796629</v>
      </c>
      <c r="V17" s="88">
        <v>23143.562503428886</v>
      </c>
      <c r="W17" s="88">
        <v>24611.574767717102</v>
      </c>
      <c r="X17" s="88">
        <v>35849.931397294764</v>
      </c>
      <c r="Y17" s="88">
        <v>60461.506165011866</v>
      </c>
      <c r="Z17" s="88">
        <v>51559.81427829832</v>
      </c>
      <c r="AA17" s="88">
        <v>75554.252395728676</v>
      </c>
      <c r="AB17" s="88">
        <v>127114.066674027</v>
      </c>
      <c r="AC17" s="88">
        <v>361407.755</v>
      </c>
      <c r="AD17" s="88">
        <v>588404.45050000004</v>
      </c>
      <c r="AE17" s="88">
        <v>949812.20550000004</v>
      </c>
      <c r="AF17" s="76">
        <f>'table 6'!P17-table11!AE17</f>
        <v>0</v>
      </c>
    </row>
    <row r="18" spans="1:32" x14ac:dyDescent="0.3">
      <c r="A18" s="16" t="s">
        <v>47</v>
      </c>
      <c r="B18" s="88">
        <v>33109.866218576128</v>
      </c>
      <c r="C18" s="88">
        <v>67359.950802340842</v>
      </c>
      <c r="D18" s="88">
        <v>100469.81702091696</v>
      </c>
      <c r="E18" s="88">
        <v>11559.725155505706</v>
      </c>
      <c r="F18" s="88">
        <v>20602.227774120554</v>
      </c>
      <c r="G18" s="88">
        <v>32161.952929626263</v>
      </c>
      <c r="H18" s="88">
        <v>52243.809502034113</v>
      </c>
      <c r="I18" s="88">
        <v>74289.554148222436</v>
      </c>
      <c r="J18" s="88">
        <v>126533.36365025655</v>
      </c>
      <c r="K18" s="88">
        <v>34595.988780038177</v>
      </c>
      <c r="L18" s="88">
        <v>71508.339382829028</v>
      </c>
      <c r="M18" s="88">
        <v>106104.3281628672</v>
      </c>
      <c r="N18" s="88">
        <v>18144.877623561035</v>
      </c>
      <c r="O18" s="88">
        <v>43738.103523552185</v>
      </c>
      <c r="P18" s="88">
        <v>61882.98114711322</v>
      </c>
      <c r="Q18" s="88">
        <v>14077.092508097963</v>
      </c>
      <c r="R18" s="88">
        <v>24528.444304007775</v>
      </c>
      <c r="S18" s="88">
        <v>38605.53681210574</v>
      </c>
      <c r="T18" s="88">
        <v>5670.3298263748338</v>
      </c>
      <c r="U18" s="88">
        <v>9768.2970369830618</v>
      </c>
      <c r="V18" s="88">
        <v>15438.626863357895</v>
      </c>
      <c r="W18" s="88">
        <v>14721.989480193419</v>
      </c>
      <c r="X18" s="88">
        <v>25776.922624910931</v>
      </c>
      <c r="Y18" s="88">
        <v>40498.912105104348</v>
      </c>
      <c r="Z18" s="88">
        <v>30822.470905618615</v>
      </c>
      <c r="AA18" s="88">
        <v>45356.401403033211</v>
      </c>
      <c r="AB18" s="88">
        <v>76178.872308651829</v>
      </c>
      <c r="AC18" s="88">
        <v>214946.15</v>
      </c>
      <c r="AD18" s="88">
        <v>382928.2410000001</v>
      </c>
      <c r="AE18" s="88">
        <v>597874.39100000006</v>
      </c>
      <c r="AF18" s="76">
        <f>'table 6'!P18-table11!AE18</f>
        <v>0</v>
      </c>
    </row>
    <row r="19" spans="1:32" x14ac:dyDescent="0.3">
      <c r="A19" s="16" t="s">
        <v>48</v>
      </c>
      <c r="B19" s="88">
        <v>40375.509166506301</v>
      </c>
      <c r="C19" s="88">
        <v>92179.104592494594</v>
      </c>
      <c r="D19" s="88">
        <v>132554.6137590009</v>
      </c>
      <c r="E19" s="88">
        <v>8158.0073562013577</v>
      </c>
      <c r="F19" s="88">
        <v>20770.754984663385</v>
      </c>
      <c r="G19" s="88">
        <v>28928.762340864741</v>
      </c>
      <c r="H19" s="88">
        <v>29476.603235923863</v>
      </c>
      <c r="I19" s="88">
        <v>60506.801728996041</v>
      </c>
      <c r="J19" s="88">
        <v>89983.404964919901</v>
      </c>
      <c r="K19" s="88">
        <v>26755.481798291574</v>
      </c>
      <c r="L19" s="88">
        <v>69666.311197457209</v>
      </c>
      <c r="M19" s="88">
        <v>96421.79299574878</v>
      </c>
      <c r="N19" s="88">
        <v>22246.496333910149</v>
      </c>
      <c r="O19" s="88">
        <v>65951.98746996111</v>
      </c>
      <c r="P19" s="88">
        <v>88198.483803871262</v>
      </c>
      <c r="Q19" s="88">
        <v>14211.681829492876</v>
      </c>
      <c r="R19" s="88">
        <v>32779.821334635832</v>
      </c>
      <c r="S19" s="88">
        <v>46991.503164128706</v>
      </c>
      <c r="T19" s="88">
        <v>4764.118377665447</v>
      </c>
      <c r="U19" s="88">
        <v>11681.740327760959</v>
      </c>
      <c r="V19" s="88">
        <v>16445.858705426406</v>
      </c>
      <c r="W19" s="88">
        <v>9617.4371470318256</v>
      </c>
      <c r="X19" s="88">
        <v>29277.276720136688</v>
      </c>
      <c r="Y19" s="88">
        <v>38894.71386716851</v>
      </c>
      <c r="Z19" s="88">
        <v>23755.573754976602</v>
      </c>
      <c r="AA19" s="88">
        <v>40794.361143894166</v>
      </c>
      <c r="AB19" s="88">
        <v>64549.934898870764</v>
      </c>
      <c r="AC19" s="88">
        <v>179360.90899999999</v>
      </c>
      <c r="AD19" s="88">
        <v>423608.15950000001</v>
      </c>
      <c r="AE19" s="88">
        <v>602969.06850000005</v>
      </c>
      <c r="AF19" s="76">
        <f>'table 6'!P19-table11!AE19</f>
        <v>0</v>
      </c>
    </row>
    <row r="20" spans="1:32" x14ac:dyDescent="0.3">
      <c r="A20" s="16" t="s">
        <v>9</v>
      </c>
      <c r="B20" s="88">
        <v>3158253.3346068584</v>
      </c>
      <c r="C20" s="88">
        <v>3554023.1463354086</v>
      </c>
      <c r="D20" s="88">
        <v>6712276.480942267</v>
      </c>
      <c r="E20" s="88">
        <v>1392562.5586512864</v>
      </c>
      <c r="F20" s="88">
        <v>1494902.8776375386</v>
      </c>
      <c r="G20" s="88">
        <v>2887465.4362888252</v>
      </c>
      <c r="H20" s="88">
        <v>7602601.857817648</v>
      </c>
      <c r="I20" s="88">
        <v>7573513.8008684581</v>
      </c>
      <c r="J20" s="88">
        <v>15176115.658686105</v>
      </c>
      <c r="K20" s="88">
        <v>5382123.78129429</v>
      </c>
      <c r="L20" s="88">
        <v>5906962.3606911264</v>
      </c>
      <c r="M20" s="88">
        <v>11289086.141985418</v>
      </c>
      <c r="N20" s="88">
        <v>2828872.6267683832</v>
      </c>
      <c r="O20" s="88">
        <v>3153711.5698262751</v>
      </c>
      <c r="P20" s="88">
        <v>5982584.1965946574</v>
      </c>
      <c r="Q20" s="88">
        <v>2263628.1344952644</v>
      </c>
      <c r="R20" s="88">
        <v>2328558.6770307594</v>
      </c>
      <c r="S20" s="88">
        <v>4592186.8115260238</v>
      </c>
      <c r="T20" s="88">
        <v>625048.87405840645</v>
      </c>
      <c r="U20" s="88">
        <v>638826.30265019659</v>
      </c>
      <c r="V20" s="88">
        <v>1263875.1767086033</v>
      </c>
      <c r="W20" s="88">
        <v>2043152.0055581403</v>
      </c>
      <c r="X20" s="88">
        <v>1984007.7900725277</v>
      </c>
      <c r="Y20" s="88">
        <v>4027159.7956306683</v>
      </c>
      <c r="Z20" s="88">
        <v>3376503.6937497207</v>
      </c>
      <c r="AA20" s="88">
        <v>3467768.6613877076</v>
      </c>
      <c r="AB20" s="88">
        <v>6844272.3551374301</v>
      </c>
      <c r="AC20" s="88">
        <v>28672746.866999999</v>
      </c>
      <c r="AD20" s="88">
        <v>30102275.186500002</v>
      </c>
      <c r="AE20" s="88">
        <v>58775022.053499997</v>
      </c>
      <c r="AF20" s="76">
        <f>'table 6'!P20-table11!AE20</f>
        <v>0</v>
      </c>
    </row>
    <row r="22" spans="1:32" x14ac:dyDescent="0.3">
      <c r="A22" s="83" t="s">
        <v>117</v>
      </c>
      <c r="B22" s="75" t="str">
        <f>B1</f>
        <v>EC</v>
      </c>
      <c r="C22" s="75">
        <f t="shared" ref="C22:AE22" si="0">C1</f>
        <v>0</v>
      </c>
      <c r="D22" s="75">
        <f t="shared" si="0"/>
        <v>0</v>
      </c>
      <c r="E22" s="75" t="str">
        <f t="shared" si="0"/>
        <v>FS</v>
      </c>
      <c r="F22" s="75">
        <f t="shared" si="0"/>
        <v>0</v>
      </c>
      <c r="G22" s="75">
        <f t="shared" si="0"/>
        <v>0</v>
      </c>
      <c r="H22" s="75" t="str">
        <f t="shared" si="0"/>
        <v>GP</v>
      </c>
      <c r="I22" s="75">
        <f t="shared" si="0"/>
        <v>0</v>
      </c>
      <c r="J22" s="75">
        <f t="shared" si="0"/>
        <v>0</v>
      </c>
      <c r="K22" s="75" t="str">
        <f t="shared" si="0"/>
        <v>KZN</v>
      </c>
      <c r="L22" s="75">
        <f t="shared" si="0"/>
        <v>0</v>
      </c>
      <c r="M22" s="75">
        <f t="shared" si="0"/>
        <v>0</v>
      </c>
      <c r="N22" s="75" t="str">
        <f t="shared" si="0"/>
        <v>LIM</v>
      </c>
      <c r="O22" s="75">
        <f t="shared" si="0"/>
        <v>0</v>
      </c>
      <c r="P22" s="75">
        <f t="shared" si="0"/>
        <v>0</v>
      </c>
      <c r="Q22" s="75" t="str">
        <f t="shared" si="0"/>
        <v>MP</v>
      </c>
      <c r="R22" s="75">
        <f t="shared" si="0"/>
        <v>0</v>
      </c>
      <c r="S22" s="75">
        <f t="shared" si="0"/>
        <v>0</v>
      </c>
      <c r="T22" s="75" t="str">
        <f t="shared" si="0"/>
        <v>NC</v>
      </c>
      <c r="U22" s="75">
        <f t="shared" si="0"/>
        <v>0</v>
      </c>
      <c r="V22" s="75">
        <f t="shared" si="0"/>
        <v>0</v>
      </c>
      <c r="W22" s="75" t="str">
        <f t="shared" si="0"/>
        <v>NW</v>
      </c>
      <c r="X22" s="75">
        <f t="shared" si="0"/>
        <v>0</v>
      </c>
      <c r="Y22" s="75">
        <f t="shared" si="0"/>
        <v>0</v>
      </c>
      <c r="Z22" s="75" t="str">
        <f t="shared" si="0"/>
        <v>WC</v>
      </c>
      <c r="AA22" s="75">
        <f t="shared" si="0"/>
        <v>0</v>
      </c>
      <c r="AB22" s="75">
        <f t="shared" si="0"/>
        <v>0</v>
      </c>
      <c r="AC22" s="75" t="str">
        <f t="shared" si="0"/>
        <v>RSA</v>
      </c>
      <c r="AD22" s="75">
        <f t="shared" si="0"/>
        <v>0</v>
      </c>
      <c r="AE22" s="75">
        <f t="shared" si="0"/>
        <v>0</v>
      </c>
    </row>
    <row r="23" spans="1:32" x14ac:dyDescent="0.3">
      <c r="B23" s="75" t="str">
        <f>B2</f>
        <v>Male</v>
      </c>
      <c r="C23" s="75" t="str">
        <f t="shared" ref="C23:AE23" si="1">C2</f>
        <v>Female</v>
      </c>
      <c r="D23" s="75" t="str">
        <f t="shared" si="1"/>
        <v>Total</v>
      </c>
      <c r="E23" s="75" t="str">
        <f t="shared" si="1"/>
        <v>Male</v>
      </c>
      <c r="F23" s="75" t="str">
        <f t="shared" si="1"/>
        <v>Female</v>
      </c>
      <c r="G23" s="75" t="str">
        <f t="shared" si="1"/>
        <v>Total</v>
      </c>
      <c r="H23" s="75" t="str">
        <f t="shared" si="1"/>
        <v>Male</v>
      </c>
      <c r="I23" s="75" t="str">
        <f t="shared" si="1"/>
        <v>Female</v>
      </c>
      <c r="J23" s="75" t="str">
        <f t="shared" si="1"/>
        <v>Total</v>
      </c>
      <c r="K23" s="75" t="str">
        <f t="shared" si="1"/>
        <v>Male</v>
      </c>
      <c r="L23" s="75" t="str">
        <f t="shared" si="1"/>
        <v>Female</v>
      </c>
      <c r="M23" s="75" t="str">
        <f t="shared" si="1"/>
        <v>Total</v>
      </c>
      <c r="N23" s="75" t="str">
        <f t="shared" si="1"/>
        <v>Male</v>
      </c>
      <c r="O23" s="75" t="str">
        <f t="shared" si="1"/>
        <v>Female</v>
      </c>
      <c r="P23" s="75" t="str">
        <f t="shared" si="1"/>
        <v>Total</v>
      </c>
      <c r="Q23" s="75" t="str">
        <f t="shared" si="1"/>
        <v>Male</v>
      </c>
      <c r="R23" s="75" t="str">
        <f t="shared" si="1"/>
        <v>Female</v>
      </c>
      <c r="S23" s="75" t="str">
        <f t="shared" si="1"/>
        <v>Total</v>
      </c>
      <c r="T23" s="75" t="str">
        <f t="shared" si="1"/>
        <v>Male</v>
      </c>
      <c r="U23" s="75" t="str">
        <f t="shared" si="1"/>
        <v>Female</v>
      </c>
      <c r="V23" s="75" t="str">
        <f t="shared" si="1"/>
        <v>Total</v>
      </c>
      <c r="W23" s="75" t="str">
        <f t="shared" si="1"/>
        <v>Male</v>
      </c>
      <c r="X23" s="75" t="str">
        <f t="shared" si="1"/>
        <v>Female</v>
      </c>
      <c r="Y23" s="75" t="str">
        <f t="shared" si="1"/>
        <v>Total</v>
      </c>
      <c r="Z23" s="75" t="str">
        <f t="shared" si="1"/>
        <v>Male</v>
      </c>
      <c r="AA23" s="75" t="str">
        <f t="shared" si="1"/>
        <v>Female</v>
      </c>
      <c r="AB23" s="75" t="str">
        <f t="shared" si="1"/>
        <v>Total</v>
      </c>
      <c r="AC23" s="75" t="str">
        <f t="shared" si="1"/>
        <v>Male</v>
      </c>
      <c r="AD23" s="75" t="str">
        <f t="shared" si="1"/>
        <v>Female</v>
      </c>
      <c r="AE23" s="75" t="str">
        <f t="shared" si="1"/>
        <v>Total</v>
      </c>
    </row>
    <row r="24" spans="1:32" x14ac:dyDescent="0.3">
      <c r="A24" s="83" t="str">
        <f>A3</f>
        <v>0-4</v>
      </c>
      <c r="B24" s="76">
        <f>ROUND(B3/1000,1)</f>
        <v>366.3</v>
      </c>
      <c r="C24" s="76">
        <f t="shared" ref="C24:AE33" si="2">ROUND(C3/1000,1)</f>
        <v>358.6</v>
      </c>
      <c r="D24" s="76">
        <f t="shared" si="2"/>
        <v>725</v>
      </c>
      <c r="E24" s="76">
        <f t="shared" si="2"/>
        <v>136.30000000000001</v>
      </c>
      <c r="F24" s="76">
        <f t="shared" si="2"/>
        <v>133.30000000000001</v>
      </c>
      <c r="G24" s="76">
        <f t="shared" si="2"/>
        <v>269.60000000000002</v>
      </c>
      <c r="H24" s="76">
        <f t="shared" si="2"/>
        <v>646.70000000000005</v>
      </c>
      <c r="I24" s="76">
        <f t="shared" si="2"/>
        <v>631.4</v>
      </c>
      <c r="J24" s="76">
        <f t="shared" si="2"/>
        <v>1278.0999999999999</v>
      </c>
      <c r="K24" s="76">
        <f t="shared" si="2"/>
        <v>624.5</v>
      </c>
      <c r="L24" s="76">
        <f t="shared" si="2"/>
        <v>606.6</v>
      </c>
      <c r="M24" s="76">
        <f t="shared" si="2"/>
        <v>1231.0999999999999</v>
      </c>
      <c r="N24" s="76">
        <f t="shared" si="2"/>
        <v>340.6</v>
      </c>
      <c r="O24" s="76">
        <f t="shared" si="2"/>
        <v>330.5</v>
      </c>
      <c r="P24" s="76">
        <f t="shared" si="2"/>
        <v>671.1</v>
      </c>
      <c r="Q24" s="76">
        <f t="shared" si="2"/>
        <v>235.5</v>
      </c>
      <c r="R24" s="76">
        <f t="shared" si="2"/>
        <v>231.2</v>
      </c>
      <c r="S24" s="76">
        <f t="shared" si="2"/>
        <v>466.6</v>
      </c>
      <c r="T24" s="76">
        <f t="shared" si="2"/>
        <v>63.2</v>
      </c>
      <c r="U24" s="76">
        <f t="shared" si="2"/>
        <v>61.7</v>
      </c>
      <c r="V24" s="76">
        <f t="shared" si="2"/>
        <v>124.9</v>
      </c>
      <c r="W24" s="76">
        <f t="shared" si="2"/>
        <v>201.9</v>
      </c>
      <c r="X24" s="76">
        <f t="shared" si="2"/>
        <v>198.7</v>
      </c>
      <c r="Y24" s="76">
        <f t="shared" si="2"/>
        <v>400.6</v>
      </c>
      <c r="Z24" s="76">
        <f t="shared" si="2"/>
        <v>288.5</v>
      </c>
      <c r="AA24" s="76">
        <f t="shared" si="2"/>
        <v>278.5</v>
      </c>
      <c r="AB24" s="76">
        <f t="shared" si="2"/>
        <v>566.9</v>
      </c>
      <c r="AC24" s="76">
        <f t="shared" si="2"/>
        <v>2903.5</v>
      </c>
      <c r="AD24" s="76">
        <f t="shared" si="2"/>
        <v>2830.5</v>
      </c>
      <c r="AE24" s="76">
        <f t="shared" si="2"/>
        <v>5733.9</v>
      </c>
    </row>
    <row r="25" spans="1:32" x14ac:dyDescent="0.3">
      <c r="A25" s="83" t="str">
        <f t="shared" ref="A25:A40" si="3">A4</f>
        <v>5-9</v>
      </c>
      <c r="B25" s="76">
        <f t="shared" ref="B25:Q41" si="4">ROUND(B4/1000,1)</f>
        <v>386.3</v>
      </c>
      <c r="C25" s="76">
        <f t="shared" si="4"/>
        <v>375</v>
      </c>
      <c r="D25" s="76">
        <f t="shared" si="4"/>
        <v>761.4</v>
      </c>
      <c r="E25" s="76">
        <f t="shared" si="4"/>
        <v>144.19999999999999</v>
      </c>
      <c r="F25" s="76">
        <f t="shared" si="4"/>
        <v>141</v>
      </c>
      <c r="G25" s="76">
        <f t="shared" si="4"/>
        <v>285.2</v>
      </c>
      <c r="H25" s="76">
        <f t="shared" si="4"/>
        <v>625.6</v>
      </c>
      <c r="I25" s="76">
        <f t="shared" si="4"/>
        <v>609.5</v>
      </c>
      <c r="J25" s="76">
        <f t="shared" si="4"/>
        <v>1235.0999999999999</v>
      </c>
      <c r="K25" s="76">
        <f t="shared" si="4"/>
        <v>607.20000000000005</v>
      </c>
      <c r="L25" s="76">
        <f t="shared" si="4"/>
        <v>589.79999999999995</v>
      </c>
      <c r="M25" s="76">
        <f t="shared" si="4"/>
        <v>1196.9000000000001</v>
      </c>
      <c r="N25" s="76">
        <f t="shared" si="4"/>
        <v>349</v>
      </c>
      <c r="O25" s="76">
        <f t="shared" si="4"/>
        <v>336.4</v>
      </c>
      <c r="P25" s="76">
        <f t="shared" si="4"/>
        <v>685.5</v>
      </c>
      <c r="Q25" s="76">
        <f t="shared" si="4"/>
        <v>234.8</v>
      </c>
      <c r="R25" s="76">
        <f t="shared" si="2"/>
        <v>231</v>
      </c>
      <c r="S25" s="76">
        <f t="shared" si="2"/>
        <v>465.8</v>
      </c>
      <c r="T25" s="76">
        <f t="shared" si="2"/>
        <v>61.7</v>
      </c>
      <c r="U25" s="76">
        <f t="shared" si="2"/>
        <v>59.8</v>
      </c>
      <c r="V25" s="76">
        <f t="shared" si="2"/>
        <v>121.5</v>
      </c>
      <c r="W25" s="76">
        <f t="shared" si="2"/>
        <v>204.9</v>
      </c>
      <c r="X25" s="76">
        <f t="shared" si="2"/>
        <v>200.7</v>
      </c>
      <c r="Y25" s="76">
        <f t="shared" si="2"/>
        <v>405.6</v>
      </c>
      <c r="Z25" s="76">
        <f t="shared" si="2"/>
        <v>295</v>
      </c>
      <c r="AA25" s="76">
        <f t="shared" si="2"/>
        <v>285.39999999999998</v>
      </c>
      <c r="AB25" s="76">
        <f t="shared" si="2"/>
        <v>580.4</v>
      </c>
      <c r="AC25" s="76">
        <f t="shared" si="2"/>
        <v>2908.7</v>
      </c>
      <c r="AD25" s="76">
        <f t="shared" si="2"/>
        <v>2828.7</v>
      </c>
      <c r="AE25" s="76">
        <f t="shared" si="2"/>
        <v>5737.4</v>
      </c>
    </row>
    <row r="26" spans="1:32" x14ac:dyDescent="0.3">
      <c r="A26" s="83" t="str">
        <f t="shared" si="3"/>
        <v>10-14</v>
      </c>
      <c r="B26" s="76">
        <f t="shared" si="4"/>
        <v>376.9</v>
      </c>
      <c r="C26" s="76">
        <f t="shared" si="2"/>
        <v>368</v>
      </c>
      <c r="D26" s="76">
        <f t="shared" si="2"/>
        <v>744.9</v>
      </c>
      <c r="E26" s="76">
        <f t="shared" si="2"/>
        <v>141.19999999999999</v>
      </c>
      <c r="F26" s="76">
        <f t="shared" si="2"/>
        <v>140.19999999999999</v>
      </c>
      <c r="G26" s="76">
        <f t="shared" si="2"/>
        <v>281.3</v>
      </c>
      <c r="H26" s="76">
        <f t="shared" si="2"/>
        <v>560.70000000000005</v>
      </c>
      <c r="I26" s="76">
        <f t="shared" si="2"/>
        <v>554.6</v>
      </c>
      <c r="J26" s="76">
        <f t="shared" si="2"/>
        <v>1115.3</v>
      </c>
      <c r="K26" s="76">
        <f t="shared" si="2"/>
        <v>573.1</v>
      </c>
      <c r="L26" s="76">
        <f t="shared" si="2"/>
        <v>563.1</v>
      </c>
      <c r="M26" s="76">
        <f t="shared" si="2"/>
        <v>1136.2</v>
      </c>
      <c r="N26" s="76">
        <f t="shared" si="2"/>
        <v>326.60000000000002</v>
      </c>
      <c r="O26" s="76">
        <f t="shared" si="2"/>
        <v>311.60000000000002</v>
      </c>
      <c r="P26" s="76">
        <f t="shared" si="2"/>
        <v>638.20000000000005</v>
      </c>
      <c r="Q26" s="76">
        <f t="shared" si="2"/>
        <v>225.7</v>
      </c>
      <c r="R26" s="76">
        <f t="shared" si="2"/>
        <v>224</v>
      </c>
      <c r="S26" s="76">
        <f t="shared" si="2"/>
        <v>449.7</v>
      </c>
      <c r="T26" s="76">
        <f t="shared" si="2"/>
        <v>60.1</v>
      </c>
      <c r="U26" s="76">
        <f t="shared" si="2"/>
        <v>60.1</v>
      </c>
      <c r="V26" s="76">
        <f t="shared" si="2"/>
        <v>120.2</v>
      </c>
      <c r="W26" s="76">
        <f t="shared" si="2"/>
        <v>195.4</v>
      </c>
      <c r="X26" s="76">
        <f t="shared" si="2"/>
        <v>193.9</v>
      </c>
      <c r="Y26" s="76">
        <f t="shared" si="2"/>
        <v>389.3</v>
      </c>
      <c r="Z26" s="76">
        <f t="shared" si="2"/>
        <v>278.89999999999998</v>
      </c>
      <c r="AA26" s="76">
        <f t="shared" si="2"/>
        <v>274</v>
      </c>
      <c r="AB26" s="76">
        <f t="shared" si="2"/>
        <v>552.9</v>
      </c>
      <c r="AC26" s="76">
        <f t="shared" si="2"/>
        <v>2738.6</v>
      </c>
      <c r="AD26" s="76">
        <f t="shared" si="2"/>
        <v>2689.3</v>
      </c>
      <c r="AE26" s="76">
        <f t="shared" si="2"/>
        <v>5427.9</v>
      </c>
    </row>
    <row r="27" spans="1:32" x14ac:dyDescent="0.3">
      <c r="A27" s="83" t="str">
        <f t="shared" si="3"/>
        <v>15-19</v>
      </c>
      <c r="B27" s="76">
        <f t="shared" si="4"/>
        <v>299.39999999999998</v>
      </c>
      <c r="C27" s="76">
        <f t="shared" si="2"/>
        <v>291.60000000000002</v>
      </c>
      <c r="D27" s="76">
        <f t="shared" si="2"/>
        <v>591</v>
      </c>
      <c r="E27" s="76">
        <f t="shared" si="2"/>
        <v>121.3</v>
      </c>
      <c r="F27" s="76">
        <f t="shared" si="2"/>
        <v>120.8</v>
      </c>
      <c r="G27" s="76">
        <f t="shared" si="2"/>
        <v>242</v>
      </c>
      <c r="H27" s="76">
        <f t="shared" si="2"/>
        <v>513.4</v>
      </c>
      <c r="I27" s="76">
        <f t="shared" si="2"/>
        <v>514.29999999999995</v>
      </c>
      <c r="J27" s="76">
        <f t="shared" si="2"/>
        <v>1027.8</v>
      </c>
      <c r="K27" s="76">
        <f t="shared" si="2"/>
        <v>493</v>
      </c>
      <c r="L27" s="76">
        <f t="shared" si="2"/>
        <v>487.6</v>
      </c>
      <c r="M27" s="76">
        <f t="shared" si="2"/>
        <v>980.6</v>
      </c>
      <c r="N27" s="76">
        <f t="shared" si="2"/>
        <v>267.10000000000002</v>
      </c>
      <c r="O27" s="76">
        <f t="shared" si="2"/>
        <v>254.6</v>
      </c>
      <c r="P27" s="76">
        <f t="shared" si="2"/>
        <v>521.70000000000005</v>
      </c>
      <c r="Q27" s="76">
        <f t="shared" si="2"/>
        <v>193.5</v>
      </c>
      <c r="R27" s="76">
        <f t="shared" si="2"/>
        <v>193.2</v>
      </c>
      <c r="S27" s="76">
        <f t="shared" si="2"/>
        <v>386.6</v>
      </c>
      <c r="T27" s="76">
        <f t="shared" si="2"/>
        <v>51</v>
      </c>
      <c r="U27" s="76">
        <f t="shared" si="2"/>
        <v>52.2</v>
      </c>
      <c r="V27" s="76">
        <f t="shared" si="2"/>
        <v>103.2</v>
      </c>
      <c r="W27" s="76">
        <f t="shared" si="2"/>
        <v>159.69999999999999</v>
      </c>
      <c r="X27" s="76">
        <f t="shared" si="2"/>
        <v>157.6</v>
      </c>
      <c r="Y27" s="76">
        <f t="shared" si="2"/>
        <v>317.2</v>
      </c>
      <c r="Z27" s="76">
        <f t="shared" si="2"/>
        <v>245.7</v>
      </c>
      <c r="AA27" s="76">
        <f t="shared" si="2"/>
        <v>244.2</v>
      </c>
      <c r="AB27" s="76">
        <f t="shared" si="2"/>
        <v>490</v>
      </c>
      <c r="AC27" s="76">
        <f t="shared" si="2"/>
        <v>2344</v>
      </c>
      <c r="AD27" s="76">
        <f t="shared" si="2"/>
        <v>2316</v>
      </c>
      <c r="AE27" s="76">
        <f t="shared" si="2"/>
        <v>4660</v>
      </c>
    </row>
    <row r="28" spans="1:32" x14ac:dyDescent="0.3">
      <c r="A28" s="83" t="str">
        <f t="shared" si="3"/>
        <v>20-24</v>
      </c>
      <c r="B28" s="76">
        <f t="shared" si="4"/>
        <v>252.6</v>
      </c>
      <c r="C28" s="76">
        <f t="shared" si="2"/>
        <v>246.9</v>
      </c>
      <c r="D28" s="76">
        <f t="shared" si="2"/>
        <v>499.5</v>
      </c>
      <c r="E28" s="76">
        <f t="shared" si="2"/>
        <v>118.6</v>
      </c>
      <c r="F28" s="76">
        <f t="shared" si="2"/>
        <v>117.2</v>
      </c>
      <c r="G28" s="76">
        <f t="shared" si="2"/>
        <v>235.8</v>
      </c>
      <c r="H28" s="76">
        <f t="shared" si="2"/>
        <v>666.4</v>
      </c>
      <c r="I28" s="76">
        <f t="shared" si="2"/>
        <v>669.2</v>
      </c>
      <c r="J28" s="76">
        <f t="shared" si="2"/>
        <v>1335.6</v>
      </c>
      <c r="K28" s="76">
        <f t="shared" si="2"/>
        <v>505.2</v>
      </c>
      <c r="L28" s="76">
        <f t="shared" si="2"/>
        <v>500.8</v>
      </c>
      <c r="M28" s="76">
        <f t="shared" si="2"/>
        <v>1006</v>
      </c>
      <c r="N28" s="76">
        <f t="shared" si="2"/>
        <v>249.9</v>
      </c>
      <c r="O28" s="76">
        <f t="shared" si="2"/>
        <v>241.4</v>
      </c>
      <c r="P28" s="76">
        <f t="shared" si="2"/>
        <v>491.3</v>
      </c>
      <c r="Q28" s="76">
        <f t="shared" si="2"/>
        <v>199.7</v>
      </c>
      <c r="R28" s="76">
        <f t="shared" si="2"/>
        <v>194.8</v>
      </c>
      <c r="S28" s="76">
        <f t="shared" si="2"/>
        <v>394.5</v>
      </c>
      <c r="T28" s="76">
        <f t="shared" si="2"/>
        <v>48.4</v>
      </c>
      <c r="U28" s="76">
        <f t="shared" si="2"/>
        <v>48.9</v>
      </c>
      <c r="V28" s="76">
        <f t="shared" si="2"/>
        <v>97.3</v>
      </c>
      <c r="W28" s="76">
        <f t="shared" si="2"/>
        <v>159.69999999999999</v>
      </c>
      <c r="X28" s="76">
        <f t="shared" si="2"/>
        <v>149.4</v>
      </c>
      <c r="Y28" s="76">
        <f t="shared" si="2"/>
        <v>309.10000000000002</v>
      </c>
      <c r="Z28" s="76">
        <f t="shared" si="2"/>
        <v>275</v>
      </c>
      <c r="AA28" s="76">
        <f t="shared" si="2"/>
        <v>270</v>
      </c>
      <c r="AB28" s="76">
        <f t="shared" si="2"/>
        <v>545</v>
      </c>
      <c r="AC28" s="76">
        <f t="shared" si="2"/>
        <v>2475.4</v>
      </c>
      <c r="AD28" s="76">
        <f t="shared" si="2"/>
        <v>2438.8000000000002</v>
      </c>
      <c r="AE28" s="76">
        <f t="shared" si="2"/>
        <v>4914.2</v>
      </c>
    </row>
    <row r="29" spans="1:32" x14ac:dyDescent="0.3">
      <c r="A29" s="83" t="str">
        <f t="shared" si="3"/>
        <v>25-29</v>
      </c>
      <c r="B29" s="76">
        <f t="shared" si="4"/>
        <v>263.3</v>
      </c>
      <c r="C29" s="76">
        <f t="shared" si="2"/>
        <v>258.10000000000002</v>
      </c>
      <c r="D29" s="76">
        <f t="shared" si="2"/>
        <v>521.4</v>
      </c>
      <c r="E29" s="76">
        <f t="shared" si="2"/>
        <v>128.30000000000001</v>
      </c>
      <c r="F29" s="76">
        <f t="shared" si="2"/>
        <v>124.8</v>
      </c>
      <c r="G29" s="76">
        <f t="shared" si="2"/>
        <v>253.1</v>
      </c>
      <c r="H29" s="76">
        <f t="shared" si="2"/>
        <v>830.8</v>
      </c>
      <c r="I29" s="76">
        <f t="shared" si="2"/>
        <v>826.5</v>
      </c>
      <c r="J29" s="76">
        <f t="shared" si="2"/>
        <v>1657.3</v>
      </c>
      <c r="K29" s="76">
        <f t="shared" si="2"/>
        <v>534.79999999999995</v>
      </c>
      <c r="L29" s="76">
        <f t="shared" si="2"/>
        <v>526.20000000000005</v>
      </c>
      <c r="M29" s="76">
        <f t="shared" si="2"/>
        <v>1061.0999999999999</v>
      </c>
      <c r="N29" s="76">
        <f t="shared" si="2"/>
        <v>255.6</v>
      </c>
      <c r="O29" s="76">
        <f t="shared" si="2"/>
        <v>250.9</v>
      </c>
      <c r="P29" s="76">
        <f t="shared" si="2"/>
        <v>506.5</v>
      </c>
      <c r="Q29" s="76">
        <f t="shared" si="2"/>
        <v>224.8</v>
      </c>
      <c r="R29" s="76">
        <f t="shared" si="2"/>
        <v>206.6</v>
      </c>
      <c r="S29" s="76">
        <f t="shared" si="2"/>
        <v>431.3</v>
      </c>
      <c r="T29" s="76">
        <f t="shared" si="2"/>
        <v>55.2</v>
      </c>
      <c r="U29" s="76">
        <f t="shared" si="2"/>
        <v>52.5</v>
      </c>
      <c r="V29" s="76">
        <f t="shared" si="2"/>
        <v>107.7</v>
      </c>
      <c r="W29" s="76">
        <f t="shared" si="2"/>
        <v>188.4</v>
      </c>
      <c r="X29" s="76">
        <f t="shared" si="2"/>
        <v>165.4</v>
      </c>
      <c r="Y29" s="76">
        <f t="shared" si="2"/>
        <v>353.9</v>
      </c>
      <c r="Z29" s="76">
        <f t="shared" si="2"/>
        <v>324.5</v>
      </c>
      <c r="AA29" s="76">
        <f t="shared" si="2"/>
        <v>312</v>
      </c>
      <c r="AB29" s="76">
        <f t="shared" si="2"/>
        <v>636.5</v>
      </c>
      <c r="AC29" s="76">
        <f t="shared" si="2"/>
        <v>2805.7</v>
      </c>
      <c r="AD29" s="76">
        <f t="shared" si="2"/>
        <v>2722.9</v>
      </c>
      <c r="AE29" s="76">
        <f t="shared" si="2"/>
        <v>5528.6</v>
      </c>
    </row>
    <row r="30" spans="1:32" x14ac:dyDescent="0.3">
      <c r="A30" s="83" t="str">
        <f t="shared" si="3"/>
        <v>30-34</v>
      </c>
      <c r="B30" s="76">
        <f t="shared" si="4"/>
        <v>257.60000000000002</v>
      </c>
      <c r="C30" s="76">
        <f t="shared" si="2"/>
        <v>255.8</v>
      </c>
      <c r="D30" s="76">
        <f t="shared" si="2"/>
        <v>513.4</v>
      </c>
      <c r="E30" s="76">
        <f t="shared" si="2"/>
        <v>130.80000000000001</v>
      </c>
      <c r="F30" s="76">
        <f t="shared" si="2"/>
        <v>126</v>
      </c>
      <c r="G30" s="76">
        <f t="shared" si="2"/>
        <v>256.8</v>
      </c>
      <c r="H30" s="76">
        <f t="shared" si="2"/>
        <v>852</v>
      </c>
      <c r="I30" s="76">
        <f t="shared" si="2"/>
        <v>822.4</v>
      </c>
      <c r="J30" s="76">
        <f t="shared" si="2"/>
        <v>1674.4</v>
      </c>
      <c r="K30" s="76">
        <f t="shared" si="2"/>
        <v>505.1</v>
      </c>
      <c r="L30" s="76">
        <f t="shared" si="2"/>
        <v>503.5</v>
      </c>
      <c r="M30" s="76">
        <f t="shared" si="2"/>
        <v>1008.6</v>
      </c>
      <c r="N30" s="76">
        <f t="shared" si="2"/>
        <v>245.2</v>
      </c>
      <c r="O30" s="76">
        <f t="shared" si="2"/>
        <v>249.5</v>
      </c>
      <c r="P30" s="76">
        <f t="shared" si="2"/>
        <v>494.7</v>
      </c>
      <c r="Q30" s="76">
        <f t="shared" si="2"/>
        <v>231.7</v>
      </c>
      <c r="R30" s="76">
        <f t="shared" si="2"/>
        <v>206.4</v>
      </c>
      <c r="S30" s="76">
        <f t="shared" si="2"/>
        <v>438.1</v>
      </c>
      <c r="T30" s="76">
        <f t="shared" si="2"/>
        <v>60.4</v>
      </c>
      <c r="U30" s="76">
        <f t="shared" si="2"/>
        <v>53.4</v>
      </c>
      <c r="V30" s="76">
        <f t="shared" si="2"/>
        <v>113.8</v>
      </c>
      <c r="W30" s="76">
        <f t="shared" si="2"/>
        <v>200.9</v>
      </c>
      <c r="X30" s="76">
        <f t="shared" si="2"/>
        <v>170.2</v>
      </c>
      <c r="Y30" s="76">
        <f t="shared" si="2"/>
        <v>371.1</v>
      </c>
      <c r="Z30" s="76">
        <f t="shared" si="2"/>
        <v>343</v>
      </c>
      <c r="AA30" s="76">
        <f t="shared" si="2"/>
        <v>324.2</v>
      </c>
      <c r="AB30" s="76">
        <f t="shared" si="2"/>
        <v>667.2</v>
      </c>
      <c r="AC30" s="76">
        <f t="shared" si="2"/>
        <v>2826.6</v>
      </c>
      <c r="AD30" s="76">
        <f t="shared" si="2"/>
        <v>2711.3</v>
      </c>
      <c r="AE30" s="76">
        <f t="shared" si="2"/>
        <v>5538</v>
      </c>
    </row>
    <row r="31" spans="1:32" x14ac:dyDescent="0.3">
      <c r="A31" s="83" t="str">
        <f t="shared" si="3"/>
        <v>35-39</v>
      </c>
      <c r="B31" s="76">
        <f t="shared" si="4"/>
        <v>210.5</v>
      </c>
      <c r="C31" s="76">
        <f t="shared" si="2"/>
        <v>217.4</v>
      </c>
      <c r="D31" s="76">
        <f t="shared" si="2"/>
        <v>427.9</v>
      </c>
      <c r="E31" s="76">
        <f t="shared" si="2"/>
        <v>107.4</v>
      </c>
      <c r="F31" s="76">
        <f t="shared" si="2"/>
        <v>106.7</v>
      </c>
      <c r="G31" s="76">
        <f t="shared" si="2"/>
        <v>214.1</v>
      </c>
      <c r="H31" s="76">
        <f t="shared" si="2"/>
        <v>699.4</v>
      </c>
      <c r="I31" s="76">
        <f t="shared" si="2"/>
        <v>658.5</v>
      </c>
      <c r="J31" s="76">
        <f t="shared" si="2"/>
        <v>1357.9</v>
      </c>
      <c r="K31" s="76">
        <f t="shared" si="2"/>
        <v>392.3</v>
      </c>
      <c r="L31" s="76">
        <f t="shared" si="2"/>
        <v>413.1</v>
      </c>
      <c r="M31" s="76">
        <f t="shared" si="2"/>
        <v>805.4</v>
      </c>
      <c r="N31" s="76">
        <f t="shared" si="2"/>
        <v>201.1</v>
      </c>
      <c r="O31" s="76">
        <f t="shared" si="2"/>
        <v>213.4</v>
      </c>
      <c r="P31" s="76">
        <f t="shared" si="2"/>
        <v>414.5</v>
      </c>
      <c r="Q31" s="76">
        <f t="shared" si="2"/>
        <v>189.5</v>
      </c>
      <c r="R31" s="76">
        <f t="shared" si="2"/>
        <v>171.9</v>
      </c>
      <c r="S31" s="76">
        <f t="shared" si="2"/>
        <v>361.4</v>
      </c>
      <c r="T31" s="76">
        <f t="shared" si="2"/>
        <v>52.6</v>
      </c>
      <c r="U31" s="76">
        <f t="shared" si="2"/>
        <v>44.6</v>
      </c>
      <c r="V31" s="76">
        <f t="shared" si="2"/>
        <v>97.2</v>
      </c>
      <c r="W31" s="76">
        <f t="shared" si="2"/>
        <v>172.9</v>
      </c>
      <c r="X31" s="76">
        <f t="shared" si="2"/>
        <v>144.69999999999999</v>
      </c>
      <c r="Y31" s="76">
        <f t="shared" si="2"/>
        <v>317.60000000000002</v>
      </c>
      <c r="Z31" s="76">
        <f t="shared" si="2"/>
        <v>295</v>
      </c>
      <c r="AA31" s="76">
        <f t="shared" si="2"/>
        <v>280.2</v>
      </c>
      <c r="AB31" s="76">
        <f t="shared" si="2"/>
        <v>575.20000000000005</v>
      </c>
      <c r="AC31" s="76">
        <f t="shared" si="2"/>
        <v>2320.6</v>
      </c>
      <c r="AD31" s="76">
        <f t="shared" si="2"/>
        <v>2250.6</v>
      </c>
      <c r="AE31" s="76">
        <f t="shared" si="2"/>
        <v>4571.2</v>
      </c>
    </row>
    <row r="32" spans="1:32" x14ac:dyDescent="0.3">
      <c r="A32" s="83" t="str">
        <f t="shared" si="3"/>
        <v>40-44</v>
      </c>
      <c r="B32" s="76">
        <f t="shared" si="4"/>
        <v>159.30000000000001</v>
      </c>
      <c r="C32" s="76">
        <f t="shared" si="2"/>
        <v>183.1</v>
      </c>
      <c r="D32" s="76">
        <f t="shared" si="2"/>
        <v>342.4</v>
      </c>
      <c r="E32" s="76">
        <f t="shared" si="2"/>
        <v>81.2</v>
      </c>
      <c r="F32" s="76">
        <f t="shared" si="2"/>
        <v>89.5</v>
      </c>
      <c r="G32" s="76">
        <f t="shared" si="2"/>
        <v>170.8</v>
      </c>
      <c r="H32" s="76">
        <f t="shared" si="2"/>
        <v>549.9</v>
      </c>
      <c r="I32" s="76">
        <f t="shared" si="2"/>
        <v>507.9</v>
      </c>
      <c r="J32" s="76">
        <f t="shared" si="2"/>
        <v>1057.8</v>
      </c>
      <c r="K32" s="76">
        <f t="shared" si="2"/>
        <v>282.5</v>
      </c>
      <c r="L32" s="76">
        <f t="shared" si="2"/>
        <v>330.5</v>
      </c>
      <c r="M32" s="76">
        <f t="shared" si="2"/>
        <v>613.1</v>
      </c>
      <c r="N32" s="76">
        <f t="shared" si="2"/>
        <v>148.1</v>
      </c>
      <c r="O32" s="76">
        <f t="shared" si="2"/>
        <v>182.8</v>
      </c>
      <c r="P32" s="76">
        <f t="shared" si="2"/>
        <v>330.9</v>
      </c>
      <c r="Q32" s="76">
        <f t="shared" si="2"/>
        <v>135.5</v>
      </c>
      <c r="R32" s="76">
        <f t="shared" si="2"/>
        <v>139.80000000000001</v>
      </c>
      <c r="S32" s="76">
        <f t="shared" si="2"/>
        <v>275.3</v>
      </c>
      <c r="T32" s="76">
        <f t="shared" si="2"/>
        <v>40.1</v>
      </c>
      <c r="U32" s="76">
        <f t="shared" si="2"/>
        <v>36.6</v>
      </c>
      <c r="V32" s="76">
        <f t="shared" si="2"/>
        <v>76.7</v>
      </c>
      <c r="W32" s="76">
        <f t="shared" si="2"/>
        <v>134.80000000000001</v>
      </c>
      <c r="X32" s="76">
        <f t="shared" si="2"/>
        <v>121.2</v>
      </c>
      <c r="Y32" s="76">
        <f t="shared" si="2"/>
        <v>255.9</v>
      </c>
      <c r="Z32" s="76">
        <f t="shared" si="2"/>
        <v>233.4</v>
      </c>
      <c r="AA32" s="76">
        <f t="shared" si="2"/>
        <v>229.2</v>
      </c>
      <c r="AB32" s="76">
        <f t="shared" si="2"/>
        <v>462.6</v>
      </c>
      <c r="AC32" s="76">
        <f t="shared" si="2"/>
        <v>1764.8</v>
      </c>
      <c r="AD32" s="76">
        <f t="shared" si="2"/>
        <v>1820.6</v>
      </c>
      <c r="AE32" s="76">
        <f t="shared" si="2"/>
        <v>3585.4</v>
      </c>
    </row>
    <row r="33" spans="1:31" x14ac:dyDescent="0.3">
      <c r="A33" s="83" t="str">
        <f t="shared" si="3"/>
        <v>45-49</v>
      </c>
      <c r="B33" s="76">
        <f t="shared" si="4"/>
        <v>131.1</v>
      </c>
      <c r="C33" s="76">
        <f t="shared" si="2"/>
        <v>173.5</v>
      </c>
      <c r="D33" s="76">
        <f t="shared" si="2"/>
        <v>304.60000000000002</v>
      </c>
      <c r="E33" s="76">
        <f t="shared" si="2"/>
        <v>69.400000000000006</v>
      </c>
      <c r="F33" s="76">
        <f t="shared" si="2"/>
        <v>82.2</v>
      </c>
      <c r="G33" s="76">
        <f t="shared" si="2"/>
        <v>151.6</v>
      </c>
      <c r="H33" s="76">
        <f t="shared" si="2"/>
        <v>458.1</v>
      </c>
      <c r="I33" s="76">
        <f t="shared" si="2"/>
        <v>412.9</v>
      </c>
      <c r="J33" s="76">
        <f t="shared" si="2"/>
        <v>871</v>
      </c>
      <c r="K33" s="76">
        <f t="shared" si="2"/>
        <v>226.9</v>
      </c>
      <c r="L33" s="76">
        <f t="shared" ref="C33:AE41" si="5">ROUND(L12/1000,1)</f>
        <v>290.10000000000002</v>
      </c>
      <c r="M33" s="76">
        <f t="shared" si="5"/>
        <v>517</v>
      </c>
      <c r="N33" s="76">
        <f t="shared" si="5"/>
        <v>115.4</v>
      </c>
      <c r="O33" s="76">
        <f t="shared" si="5"/>
        <v>159.69999999999999</v>
      </c>
      <c r="P33" s="76">
        <f t="shared" si="5"/>
        <v>275.10000000000002</v>
      </c>
      <c r="Q33" s="76">
        <f t="shared" si="5"/>
        <v>105</v>
      </c>
      <c r="R33" s="76">
        <f t="shared" si="5"/>
        <v>122.4</v>
      </c>
      <c r="S33" s="76">
        <f t="shared" si="5"/>
        <v>227.4</v>
      </c>
      <c r="T33" s="76">
        <f t="shared" si="5"/>
        <v>33.299999999999997</v>
      </c>
      <c r="U33" s="76">
        <f t="shared" si="5"/>
        <v>33.6</v>
      </c>
      <c r="V33" s="76">
        <f t="shared" si="5"/>
        <v>66.900000000000006</v>
      </c>
      <c r="W33" s="76">
        <f t="shared" si="5"/>
        <v>110</v>
      </c>
      <c r="X33" s="76">
        <f t="shared" si="5"/>
        <v>107.1</v>
      </c>
      <c r="Y33" s="76">
        <f t="shared" si="5"/>
        <v>217.1</v>
      </c>
      <c r="Z33" s="76">
        <f t="shared" si="5"/>
        <v>205.9</v>
      </c>
      <c r="AA33" s="76">
        <f t="shared" si="5"/>
        <v>208.8</v>
      </c>
      <c r="AB33" s="76">
        <f t="shared" si="5"/>
        <v>414.8</v>
      </c>
      <c r="AC33" s="76">
        <f t="shared" si="5"/>
        <v>1455.3</v>
      </c>
      <c r="AD33" s="76">
        <f t="shared" si="5"/>
        <v>1590.3</v>
      </c>
      <c r="AE33" s="76">
        <f t="shared" si="5"/>
        <v>3045.6</v>
      </c>
    </row>
    <row r="34" spans="1:31" x14ac:dyDescent="0.3">
      <c r="A34" s="83" t="str">
        <f t="shared" si="3"/>
        <v>50-54</v>
      </c>
      <c r="B34" s="76">
        <f t="shared" si="4"/>
        <v>103.8</v>
      </c>
      <c r="C34" s="76">
        <f t="shared" si="5"/>
        <v>163.69999999999999</v>
      </c>
      <c r="D34" s="76">
        <f t="shared" si="5"/>
        <v>267.5</v>
      </c>
      <c r="E34" s="76">
        <f t="shared" si="5"/>
        <v>56.8</v>
      </c>
      <c r="F34" s="76">
        <f t="shared" si="5"/>
        <v>74.3</v>
      </c>
      <c r="G34" s="76">
        <f t="shared" si="5"/>
        <v>131.19999999999999</v>
      </c>
      <c r="H34" s="76">
        <f t="shared" si="5"/>
        <v>348</v>
      </c>
      <c r="I34" s="76">
        <f t="shared" si="5"/>
        <v>354.6</v>
      </c>
      <c r="J34" s="76">
        <f t="shared" si="5"/>
        <v>702.6</v>
      </c>
      <c r="K34" s="76">
        <f t="shared" si="5"/>
        <v>168.6</v>
      </c>
      <c r="L34" s="76">
        <f t="shared" si="5"/>
        <v>255.4</v>
      </c>
      <c r="M34" s="76">
        <f t="shared" si="5"/>
        <v>423.9</v>
      </c>
      <c r="N34" s="76">
        <f t="shared" si="5"/>
        <v>88.6</v>
      </c>
      <c r="O34" s="76">
        <f t="shared" si="5"/>
        <v>137.4</v>
      </c>
      <c r="P34" s="76">
        <f t="shared" si="5"/>
        <v>226</v>
      </c>
      <c r="Q34" s="76">
        <f t="shared" si="5"/>
        <v>80.5</v>
      </c>
      <c r="R34" s="76">
        <f t="shared" si="5"/>
        <v>104.7</v>
      </c>
      <c r="S34" s="76">
        <f t="shared" si="5"/>
        <v>185.1</v>
      </c>
      <c r="T34" s="76">
        <f t="shared" si="5"/>
        <v>26.4</v>
      </c>
      <c r="U34" s="76">
        <f t="shared" si="5"/>
        <v>30.5</v>
      </c>
      <c r="V34" s="76">
        <f t="shared" si="5"/>
        <v>56.9</v>
      </c>
      <c r="W34" s="76">
        <f t="shared" si="5"/>
        <v>89.2</v>
      </c>
      <c r="X34" s="76">
        <f t="shared" si="5"/>
        <v>91.5</v>
      </c>
      <c r="Y34" s="76">
        <f t="shared" si="5"/>
        <v>180.7</v>
      </c>
      <c r="Z34" s="76">
        <f t="shared" si="5"/>
        <v>168</v>
      </c>
      <c r="AA34" s="76">
        <f t="shared" si="5"/>
        <v>193.1</v>
      </c>
      <c r="AB34" s="76">
        <f t="shared" si="5"/>
        <v>361.2</v>
      </c>
      <c r="AC34" s="76">
        <f t="shared" si="5"/>
        <v>1129.9000000000001</v>
      </c>
      <c r="AD34" s="76">
        <f t="shared" si="5"/>
        <v>1405.1</v>
      </c>
      <c r="AE34" s="76">
        <f t="shared" si="5"/>
        <v>2535</v>
      </c>
    </row>
    <row r="35" spans="1:31" x14ac:dyDescent="0.3">
      <c r="A35" s="83" t="str">
        <f t="shared" si="3"/>
        <v>55-59</v>
      </c>
      <c r="B35" s="76">
        <f t="shared" si="4"/>
        <v>92.4</v>
      </c>
      <c r="C35" s="76">
        <f t="shared" si="5"/>
        <v>159.30000000000001</v>
      </c>
      <c r="D35" s="76">
        <f t="shared" si="5"/>
        <v>251.7</v>
      </c>
      <c r="E35" s="76">
        <f t="shared" si="5"/>
        <v>48.7</v>
      </c>
      <c r="F35" s="76">
        <f t="shared" si="5"/>
        <v>65</v>
      </c>
      <c r="G35" s="76">
        <f t="shared" si="5"/>
        <v>113.7</v>
      </c>
      <c r="H35" s="76">
        <f t="shared" si="5"/>
        <v>287.10000000000002</v>
      </c>
      <c r="I35" s="76">
        <f t="shared" si="5"/>
        <v>306.2</v>
      </c>
      <c r="J35" s="76">
        <f t="shared" si="5"/>
        <v>593.29999999999995</v>
      </c>
      <c r="K35" s="76">
        <f t="shared" si="5"/>
        <v>143.4</v>
      </c>
      <c r="L35" s="76">
        <f t="shared" si="5"/>
        <v>233.2</v>
      </c>
      <c r="M35" s="76">
        <f t="shared" si="5"/>
        <v>376.5</v>
      </c>
      <c r="N35" s="76">
        <f t="shared" si="5"/>
        <v>71.599999999999994</v>
      </c>
      <c r="O35" s="76">
        <f t="shared" si="5"/>
        <v>123.7</v>
      </c>
      <c r="P35" s="76">
        <f t="shared" si="5"/>
        <v>195.4</v>
      </c>
      <c r="Q35" s="76">
        <f t="shared" si="5"/>
        <v>66.400000000000006</v>
      </c>
      <c r="R35" s="76">
        <f t="shared" si="5"/>
        <v>87.2</v>
      </c>
      <c r="S35" s="76">
        <f t="shared" si="5"/>
        <v>153.5</v>
      </c>
      <c r="T35" s="76">
        <f t="shared" si="5"/>
        <v>21.7</v>
      </c>
      <c r="U35" s="76">
        <f t="shared" si="5"/>
        <v>26.8</v>
      </c>
      <c r="V35" s="76">
        <f t="shared" si="5"/>
        <v>48.5</v>
      </c>
      <c r="W35" s="76">
        <f t="shared" si="5"/>
        <v>77.2</v>
      </c>
      <c r="X35" s="76">
        <f t="shared" si="5"/>
        <v>78.3</v>
      </c>
      <c r="Y35" s="76">
        <f t="shared" si="5"/>
        <v>155.5</v>
      </c>
      <c r="Z35" s="76">
        <f t="shared" si="5"/>
        <v>136.80000000000001</v>
      </c>
      <c r="AA35" s="76">
        <f t="shared" si="5"/>
        <v>167.5</v>
      </c>
      <c r="AB35" s="76">
        <f t="shared" si="5"/>
        <v>304.3</v>
      </c>
      <c r="AC35" s="76">
        <f t="shared" si="5"/>
        <v>945.4</v>
      </c>
      <c r="AD35" s="76">
        <f t="shared" si="5"/>
        <v>1247.0999999999999</v>
      </c>
      <c r="AE35" s="76">
        <f t="shared" si="5"/>
        <v>2192.5</v>
      </c>
    </row>
    <row r="36" spans="1:31" x14ac:dyDescent="0.3">
      <c r="A36" s="83" t="str">
        <f t="shared" si="3"/>
        <v>60-64</v>
      </c>
      <c r="B36" s="76">
        <f t="shared" si="4"/>
        <v>79.8</v>
      </c>
      <c r="C36" s="76">
        <f t="shared" si="5"/>
        <v>144.1</v>
      </c>
      <c r="D36" s="76">
        <f t="shared" si="5"/>
        <v>223.9</v>
      </c>
      <c r="E36" s="76">
        <f t="shared" si="5"/>
        <v>39.700000000000003</v>
      </c>
      <c r="F36" s="76">
        <f t="shared" si="5"/>
        <v>55.2</v>
      </c>
      <c r="G36" s="76">
        <f t="shared" si="5"/>
        <v>94.9</v>
      </c>
      <c r="H36" s="76">
        <f t="shared" si="5"/>
        <v>222.6</v>
      </c>
      <c r="I36" s="76">
        <f t="shared" si="5"/>
        <v>251.6</v>
      </c>
      <c r="J36" s="76">
        <f t="shared" si="5"/>
        <v>474.2</v>
      </c>
      <c r="K36" s="76">
        <f t="shared" si="5"/>
        <v>114.1</v>
      </c>
      <c r="L36" s="76">
        <f t="shared" si="5"/>
        <v>192.5</v>
      </c>
      <c r="M36" s="76">
        <f t="shared" si="5"/>
        <v>306.5</v>
      </c>
      <c r="N36" s="76">
        <f t="shared" si="5"/>
        <v>56.3</v>
      </c>
      <c r="O36" s="76">
        <f t="shared" si="5"/>
        <v>103.9</v>
      </c>
      <c r="P36" s="76">
        <f t="shared" si="5"/>
        <v>160.30000000000001</v>
      </c>
      <c r="Q36" s="76">
        <f t="shared" si="5"/>
        <v>51.1</v>
      </c>
      <c r="R36" s="76">
        <f t="shared" si="5"/>
        <v>68.2</v>
      </c>
      <c r="S36" s="76">
        <f t="shared" si="5"/>
        <v>119.3</v>
      </c>
      <c r="T36" s="76">
        <f t="shared" si="5"/>
        <v>18</v>
      </c>
      <c r="U36" s="76">
        <f t="shared" si="5"/>
        <v>23.3</v>
      </c>
      <c r="V36" s="76">
        <f t="shared" si="5"/>
        <v>41.3</v>
      </c>
      <c r="W36" s="76">
        <f t="shared" si="5"/>
        <v>59.5</v>
      </c>
      <c r="X36" s="76">
        <f t="shared" si="5"/>
        <v>64.5</v>
      </c>
      <c r="Y36" s="76">
        <f t="shared" si="5"/>
        <v>124.1</v>
      </c>
      <c r="Z36" s="76">
        <f t="shared" si="5"/>
        <v>104</v>
      </c>
      <c r="AA36" s="76">
        <f t="shared" si="5"/>
        <v>136.1</v>
      </c>
      <c r="AB36" s="76">
        <f t="shared" si="5"/>
        <v>240.1</v>
      </c>
      <c r="AC36" s="76">
        <f t="shared" si="5"/>
        <v>745.1</v>
      </c>
      <c r="AD36" s="76">
        <f t="shared" si="5"/>
        <v>1039.4000000000001</v>
      </c>
      <c r="AE36" s="76">
        <f t="shared" si="5"/>
        <v>1784.5</v>
      </c>
    </row>
    <row r="37" spans="1:31" x14ac:dyDescent="0.3">
      <c r="A37" s="83" t="str">
        <f t="shared" si="3"/>
        <v>65-69</v>
      </c>
      <c r="B37" s="76">
        <f t="shared" si="4"/>
        <v>62.4</v>
      </c>
      <c r="C37" s="76">
        <f t="shared" si="5"/>
        <v>114.1</v>
      </c>
      <c r="D37" s="76">
        <f t="shared" si="5"/>
        <v>176.5</v>
      </c>
      <c r="E37" s="76">
        <f t="shared" si="5"/>
        <v>30</v>
      </c>
      <c r="F37" s="76">
        <f t="shared" si="5"/>
        <v>45.1</v>
      </c>
      <c r="G37" s="76">
        <f t="shared" si="5"/>
        <v>75.099999999999994</v>
      </c>
      <c r="H37" s="76">
        <f t="shared" si="5"/>
        <v>159.5</v>
      </c>
      <c r="I37" s="76">
        <f t="shared" si="5"/>
        <v>189.5</v>
      </c>
      <c r="J37" s="76">
        <f t="shared" si="5"/>
        <v>349.1</v>
      </c>
      <c r="K37" s="76">
        <f t="shared" si="5"/>
        <v>89.4</v>
      </c>
      <c r="L37" s="76">
        <f t="shared" si="5"/>
        <v>155.4</v>
      </c>
      <c r="M37" s="76">
        <f t="shared" si="5"/>
        <v>244.9</v>
      </c>
      <c r="N37" s="76">
        <f t="shared" si="5"/>
        <v>44.1</v>
      </c>
      <c r="O37" s="76">
        <f t="shared" si="5"/>
        <v>86.5</v>
      </c>
      <c r="P37" s="76">
        <f t="shared" si="5"/>
        <v>130.6</v>
      </c>
      <c r="Q37" s="76">
        <f t="shared" si="5"/>
        <v>38.200000000000003</v>
      </c>
      <c r="R37" s="76">
        <f t="shared" si="5"/>
        <v>54</v>
      </c>
      <c r="S37" s="76">
        <f t="shared" si="5"/>
        <v>92.2</v>
      </c>
      <c r="T37" s="76">
        <f t="shared" si="5"/>
        <v>13.7</v>
      </c>
      <c r="U37" s="76">
        <f t="shared" si="5"/>
        <v>19.2</v>
      </c>
      <c r="V37" s="76">
        <f t="shared" si="5"/>
        <v>32.9</v>
      </c>
      <c r="W37" s="76">
        <f t="shared" si="5"/>
        <v>39.700000000000003</v>
      </c>
      <c r="X37" s="76">
        <f t="shared" si="5"/>
        <v>49.9</v>
      </c>
      <c r="Y37" s="76">
        <f t="shared" si="5"/>
        <v>89.5</v>
      </c>
      <c r="Z37" s="76">
        <f t="shared" si="5"/>
        <v>76.599999999999994</v>
      </c>
      <c r="AA37" s="76">
        <f t="shared" si="5"/>
        <v>102.8</v>
      </c>
      <c r="AB37" s="76">
        <f t="shared" si="5"/>
        <v>179.4</v>
      </c>
      <c r="AC37" s="76">
        <f t="shared" si="5"/>
        <v>553.6</v>
      </c>
      <c r="AD37" s="76">
        <f t="shared" si="5"/>
        <v>816.5</v>
      </c>
      <c r="AE37" s="76">
        <f t="shared" si="5"/>
        <v>1370.1</v>
      </c>
    </row>
    <row r="38" spans="1:31" x14ac:dyDescent="0.3">
      <c r="A38" s="83" t="str">
        <f t="shared" si="3"/>
        <v>70-74</v>
      </c>
      <c r="B38" s="76">
        <f t="shared" si="4"/>
        <v>43.2</v>
      </c>
      <c r="C38" s="76">
        <f t="shared" si="5"/>
        <v>85.1</v>
      </c>
      <c r="D38" s="76">
        <f t="shared" si="5"/>
        <v>128.30000000000001</v>
      </c>
      <c r="E38" s="76">
        <f t="shared" si="5"/>
        <v>19.100000000000001</v>
      </c>
      <c r="F38" s="76">
        <f t="shared" si="5"/>
        <v>32.200000000000003</v>
      </c>
      <c r="G38" s="76">
        <f t="shared" si="5"/>
        <v>51.2</v>
      </c>
      <c r="H38" s="76">
        <f t="shared" si="5"/>
        <v>100.6</v>
      </c>
      <c r="I38" s="76">
        <f t="shared" si="5"/>
        <v>129.6</v>
      </c>
      <c r="J38" s="76">
        <f t="shared" si="5"/>
        <v>230.2</v>
      </c>
      <c r="K38" s="76">
        <f t="shared" si="5"/>
        <v>60.7</v>
      </c>
      <c r="L38" s="76">
        <f t="shared" si="5"/>
        <v>118</v>
      </c>
      <c r="M38" s="76">
        <f t="shared" si="5"/>
        <v>178.8</v>
      </c>
      <c r="N38" s="76">
        <f t="shared" si="5"/>
        <v>29.1</v>
      </c>
      <c r="O38" s="76">
        <f t="shared" si="5"/>
        <v>61.7</v>
      </c>
      <c r="P38" s="76">
        <f t="shared" si="5"/>
        <v>90.8</v>
      </c>
      <c r="Q38" s="76">
        <f t="shared" si="5"/>
        <v>23.5</v>
      </c>
      <c r="R38" s="76">
        <f t="shared" si="5"/>
        <v>36.200000000000003</v>
      </c>
      <c r="S38" s="76">
        <f t="shared" si="5"/>
        <v>59.7</v>
      </c>
      <c r="T38" s="76">
        <f t="shared" si="5"/>
        <v>8.9</v>
      </c>
      <c r="U38" s="76">
        <f t="shared" si="5"/>
        <v>14.2</v>
      </c>
      <c r="V38" s="76">
        <f t="shared" si="5"/>
        <v>23.1</v>
      </c>
      <c r="W38" s="76">
        <f t="shared" si="5"/>
        <v>24.6</v>
      </c>
      <c r="X38" s="76">
        <f t="shared" si="5"/>
        <v>35.799999999999997</v>
      </c>
      <c r="Y38" s="76">
        <f t="shared" si="5"/>
        <v>60.5</v>
      </c>
      <c r="Z38" s="76">
        <f t="shared" si="5"/>
        <v>51.6</v>
      </c>
      <c r="AA38" s="76">
        <f t="shared" si="5"/>
        <v>75.599999999999994</v>
      </c>
      <c r="AB38" s="76">
        <f t="shared" si="5"/>
        <v>127.1</v>
      </c>
      <c r="AC38" s="76">
        <f t="shared" si="5"/>
        <v>361.4</v>
      </c>
      <c r="AD38" s="76">
        <f t="shared" si="5"/>
        <v>588.4</v>
      </c>
      <c r="AE38" s="76">
        <f t="shared" si="5"/>
        <v>949.8</v>
      </c>
    </row>
    <row r="39" spans="1:31" x14ac:dyDescent="0.3">
      <c r="A39" s="83" t="str">
        <f t="shared" si="3"/>
        <v>70-79</v>
      </c>
      <c r="B39" s="76">
        <f t="shared" si="4"/>
        <v>33.1</v>
      </c>
      <c r="C39" s="76">
        <f t="shared" si="5"/>
        <v>67.400000000000006</v>
      </c>
      <c r="D39" s="76">
        <f t="shared" si="5"/>
        <v>100.5</v>
      </c>
      <c r="E39" s="76">
        <f t="shared" si="5"/>
        <v>11.6</v>
      </c>
      <c r="F39" s="76">
        <f t="shared" si="5"/>
        <v>20.6</v>
      </c>
      <c r="G39" s="76">
        <f t="shared" si="5"/>
        <v>32.200000000000003</v>
      </c>
      <c r="H39" s="76">
        <f t="shared" si="5"/>
        <v>52.2</v>
      </c>
      <c r="I39" s="76">
        <f t="shared" si="5"/>
        <v>74.3</v>
      </c>
      <c r="J39" s="76">
        <f t="shared" si="5"/>
        <v>126.5</v>
      </c>
      <c r="K39" s="76">
        <f t="shared" si="5"/>
        <v>34.6</v>
      </c>
      <c r="L39" s="76">
        <f t="shared" si="5"/>
        <v>71.5</v>
      </c>
      <c r="M39" s="76">
        <f t="shared" si="5"/>
        <v>106.1</v>
      </c>
      <c r="N39" s="76">
        <f t="shared" si="5"/>
        <v>18.100000000000001</v>
      </c>
      <c r="O39" s="76">
        <f t="shared" si="5"/>
        <v>43.7</v>
      </c>
      <c r="P39" s="76">
        <f t="shared" si="5"/>
        <v>61.9</v>
      </c>
      <c r="Q39" s="76">
        <f t="shared" si="5"/>
        <v>14.1</v>
      </c>
      <c r="R39" s="76">
        <f t="shared" si="5"/>
        <v>24.5</v>
      </c>
      <c r="S39" s="76">
        <f t="shared" si="5"/>
        <v>38.6</v>
      </c>
      <c r="T39" s="76">
        <f t="shared" si="5"/>
        <v>5.7</v>
      </c>
      <c r="U39" s="76">
        <f t="shared" si="5"/>
        <v>9.8000000000000007</v>
      </c>
      <c r="V39" s="76">
        <f t="shared" si="5"/>
        <v>15.4</v>
      </c>
      <c r="W39" s="76">
        <f t="shared" si="5"/>
        <v>14.7</v>
      </c>
      <c r="X39" s="76">
        <f t="shared" si="5"/>
        <v>25.8</v>
      </c>
      <c r="Y39" s="76">
        <f t="shared" si="5"/>
        <v>40.5</v>
      </c>
      <c r="Z39" s="76">
        <f t="shared" si="5"/>
        <v>30.8</v>
      </c>
      <c r="AA39" s="76">
        <f t="shared" si="5"/>
        <v>45.4</v>
      </c>
      <c r="AB39" s="76">
        <f t="shared" si="5"/>
        <v>76.2</v>
      </c>
      <c r="AC39" s="76">
        <f t="shared" si="5"/>
        <v>214.9</v>
      </c>
      <c r="AD39" s="76">
        <f t="shared" si="5"/>
        <v>382.9</v>
      </c>
      <c r="AE39" s="76">
        <f t="shared" si="5"/>
        <v>597.9</v>
      </c>
    </row>
    <row r="40" spans="1:31" x14ac:dyDescent="0.3">
      <c r="A40" s="83" t="str">
        <f t="shared" si="3"/>
        <v>80+</v>
      </c>
      <c r="B40" s="76">
        <f t="shared" si="4"/>
        <v>40.4</v>
      </c>
      <c r="C40" s="76">
        <f t="shared" si="5"/>
        <v>92.2</v>
      </c>
      <c r="D40" s="76">
        <f t="shared" si="5"/>
        <v>132.6</v>
      </c>
      <c r="E40" s="76">
        <f t="shared" si="5"/>
        <v>8.1999999999999993</v>
      </c>
      <c r="F40" s="76">
        <f t="shared" si="5"/>
        <v>20.8</v>
      </c>
      <c r="G40" s="76">
        <f t="shared" si="5"/>
        <v>28.9</v>
      </c>
      <c r="H40" s="76">
        <f t="shared" si="5"/>
        <v>29.5</v>
      </c>
      <c r="I40" s="76">
        <f t="shared" si="5"/>
        <v>60.5</v>
      </c>
      <c r="J40" s="76">
        <f t="shared" si="5"/>
        <v>90</v>
      </c>
      <c r="K40" s="76">
        <f t="shared" si="5"/>
        <v>26.8</v>
      </c>
      <c r="L40" s="76">
        <f t="shared" si="5"/>
        <v>69.7</v>
      </c>
      <c r="M40" s="76">
        <f t="shared" si="5"/>
        <v>96.4</v>
      </c>
      <c r="N40" s="76">
        <f t="shared" si="5"/>
        <v>22.2</v>
      </c>
      <c r="O40" s="76">
        <f t="shared" si="5"/>
        <v>66</v>
      </c>
      <c r="P40" s="76">
        <f t="shared" si="5"/>
        <v>88.2</v>
      </c>
      <c r="Q40" s="76">
        <f t="shared" si="5"/>
        <v>14.2</v>
      </c>
      <c r="R40" s="76">
        <f t="shared" si="5"/>
        <v>32.799999999999997</v>
      </c>
      <c r="S40" s="76">
        <f t="shared" si="5"/>
        <v>47</v>
      </c>
      <c r="T40" s="76">
        <f t="shared" si="5"/>
        <v>4.8</v>
      </c>
      <c r="U40" s="76">
        <f t="shared" si="5"/>
        <v>11.7</v>
      </c>
      <c r="V40" s="76">
        <f t="shared" si="5"/>
        <v>16.399999999999999</v>
      </c>
      <c r="W40" s="76">
        <f t="shared" si="5"/>
        <v>9.6</v>
      </c>
      <c r="X40" s="76">
        <f t="shared" si="5"/>
        <v>29.3</v>
      </c>
      <c r="Y40" s="76">
        <f t="shared" si="5"/>
        <v>38.9</v>
      </c>
      <c r="Z40" s="76">
        <f t="shared" si="5"/>
        <v>23.8</v>
      </c>
      <c r="AA40" s="76">
        <f t="shared" si="5"/>
        <v>40.799999999999997</v>
      </c>
      <c r="AB40" s="76">
        <f t="shared" si="5"/>
        <v>64.5</v>
      </c>
      <c r="AC40" s="76">
        <f t="shared" si="5"/>
        <v>179.4</v>
      </c>
      <c r="AD40" s="76">
        <f t="shared" si="5"/>
        <v>423.6</v>
      </c>
      <c r="AE40" s="76">
        <f t="shared" si="5"/>
        <v>603</v>
      </c>
    </row>
    <row r="41" spans="1:31" x14ac:dyDescent="0.3">
      <c r="B41" s="76">
        <f t="shared" si="4"/>
        <v>3158.3</v>
      </c>
      <c r="C41" s="76">
        <f t="shared" si="5"/>
        <v>3554</v>
      </c>
      <c r="D41" s="76">
        <f t="shared" si="5"/>
        <v>6712.3</v>
      </c>
      <c r="E41" s="76">
        <f t="shared" si="5"/>
        <v>1392.6</v>
      </c>
      <c r="F41" s="76">
        <f t="shared" si="5"/>
        <v>1494.9</v>
      </c>
      <c r="G41" s="76">
        <f t="shared" si="5"/>
        <v>2887.5</v>
      </c>
      <c r="H41" s="76">
        <f t="shared" si="5"/>
        <v>7602.6</v>
      </c>
      <c r="I41" s="76">
        <f t="shared" si="5"/>
        <v>7573.5</v>
      </c>
      <c r="J41" s="76">
        <f t="shared" si="5"/>
        <v>15176.1</v>
      </c>
      <c r="K41" s="76">
        <f t="shared" si="5"/>
        <v>5382.1</v>
      </c>
      <c r="L41" s="76">
        <f t="shared" si="5"/>
        <v>5907</v>
      </c>
      <c r="M41" s="76">
        <f t="shared" si="5"/>
        <v>11289.1</v>
      </c>
      <c r="N41" s="76">
        <f t="shared" si="5"/>
        <v>2828.9</v>
      </c>
      <c r="O41" s="76">
        <f t="shared" si="5"/>
        <v>3153.7</v>
      </c>
      <c r="P41" s="76">
        <f t="shared" si="5"/>
        <v>5982.6</v>
      </c>
      <c r="Q41" s="76">
        <f t="shared" si="5"/>
        <v>2263.6</v>
      </c>
      <c r="R41" s="76">
        <f t="shared" si="5"/>
        <v>2328.6</v>
      </c>
      <c r="S41" s="76">
        <f t="shared" si="5"/>
        <v>4592.2</v>
      </c>
      <c r="T41" s="76">
        <f t="shared" si="5"/>
        <v>625</v>
      </c>
      <c r="U41" s="76">
        <f t="shared" si="5"/>
        <v>638.79999999999995</v>
      </c>
      <c r="V41" s="76">
        <f t="shared" si="5"/>
        <v>1263.9000000000001</v>
      </c>
      <c r="W41" s="76">
        <f t="shared" si="5"/>
        <v>2043.2</v>
      </c>
      <c r="X41" s="76">
        <f t="shared" si="5"/>
        <v>1984</v>
      </c>
      <c r="Y41" s="76">
        <f t="shared" si="5"/>
        <v>4027.2</v>
      </c>
      <c r="Z41" s="76">
        <f t="shared" si="5"/>
        <v>3376.5</v>
      </c>
      <c r="AA41" s="76">
        <f t="shared" si="5"/>
        <v>3467.8</v>
      </c>
      <c r="AB41" s="76">
        <f t="shared" si="5"/>
        <v>6844.3</v>
      </c>
      <c r="AC41" s="76">
        <f t="shared" si="5"/>
        <v>28672.7</v>
      </c>
      <c r="AD41" s="76">
        <f t="shared" si="5"/>
        <v>30102.3</v>
      </c>
      <c r="AE41" s="76">
        <f t="shared" si="5"/>
        <v>58775</v>
      </c>
    </row>
    <row r="42" spans="1:31" x14ac:dyDescent="0.3"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workbookViewId="0">
      <selection activeCell="N17" sqref="N17"/>
    </sheetView>
  </sheetViews>
  <sheetFormatPr defaultRowHeight="14.4" x14ac:dyDescent="0.3"/>
  <sheetData>
    <row r="1" spans="2:12" x14ac:dyDescent="0.3">
      <c r="C1" s="116" t="s">
        <v>73</v>
      </c>
      <c r="D1" s="116"/>
      <c r="E1" s="116"/>
      <c r="F1" s="116"/>
      <c r="G1" s="116"/>
      <c r="H1" s="116"/>
      <c r="I1" s="116"/>
      <c r="J1" s="116"/>
      <c r="K1" s="116"/>
    </row>
    <row r="2" spans="2:12" x14ac:dyDescent="0.3">
      <c r="C2" t="s">
        <v>49</v>
      </c>
      <c r="D2" t="s">
        <v>50</v>
      </c>
      <c r="E2" t="s">
        <v>67</v>
      </c>
      <c r="F2" t="s">
        <v>51</v>
      </c>
      <c r="G2" t="s">
        <v>76</v>
      </c>
      <c r="H2" t="s">
        <v>53</v>
      </c>
      <c r="I2" t="s">
        <v>54</v>
      </c>
      <c r="J2" t="s">
        <v>55</v>
      </c>
      <c r="K2" t="s">
        <v>56</v>
      </c>
    </row>
    <row r="3" spans="2:12" x14ac:dyDescent="0.3">
      <c r="B3" t="s">
        <v>70</v>
      </c>
      <c r="C3" s="6">
        <v>3.2486830418370385</v>
      </c>
      <c r="D3" s="6">
        <v>2.7222399331208158</v>
      </c>
      <c r="E3" s="6">
        <v>2.1524565847713135</v>
      </c>
      <c r="F3" s="6">
        <v>2.9352021817801384</v>
      </c>
      <c r="G3" s="6">
        <v>3.0049775869492463</v>
      </c>
      <c r="H3" s="6">
        <v>2.9134430995989931</v>
      </c>
      <c r="I3" s="6">
        <v>3.0959597840200264</v>
      </c>
      <c r="J3" s="6">
        <v>3.0941599040094889</v>
      </c>
      <c r="K3" s="6">
        <v>2.3261061849868754</v>
      </c>
    </row>
    <row r="4" spans="2:12" x14ac:dyDescent="0.3">
      <c r="B4" t="s">
        <v>71</v>
      </c>
      <c r="C4" s="6">
        <v>3.2625238966601939</v>
      </c>
      <c r="D4" s="6">
        <v>2.8638149461034041</v>
      </c>
      <c r="E4" s="6">
        <v>2.3786978364814417</v>
      </c>
      <c r="F4" s="6">
        <v>2.9811974854309371</v>
      </c>
      <c r="G4" s="6">
        <v>3.2498046954064455</v>
      </c>
      <c r="H4" s="6">
        <v>2.9610066257758798</v>
      </c>
      <c r="I4" s="6">
        <v>3.020629554569827</v>
      </c>
      <c r="J4" s="6">
        <v>3.2462272668256382</v>
      </c>
      <c r="K4" s="6">
        <v>2.4556463767315457</v>
      </c>
    </row>
    <row r="5" spans="2:12" x14ac:dyDescent="0.3">
      <c r="B5" t="s">
        <v>72</v>
      </c>
      <c r="C5" s="6">
        <v>3.0781690774828157</v>
      </c>
      <c r="D5" s="6">
        <v>2.574433490239489</v>
      </c>
      <c r="E5" s="6">
        <v>2.09032732567095</v>
      </c>
      <c r="F5" s="6">
        <v>2.7121742763790282</v>
      </c>
      <c r="G5" s="6">
        <v>3.0552983849305808</v>
      </c>
      <c r="H5" s="6">
        <v>2.6197338023435313</v>
      </c>
      <c r="I5" s="6">
        <v>2.7243267912776798</v>
      </c>
      <c r="J5" s="6">
        <v>2.8397605477128463</v>
      </c>
      <c r="K5" s="6">
        <v>2.2245601085527049</v>
      </c>
    </row>
    <row r="6" spans="2:12" x14ac:dyDescent="0.3">
      <c r="B6" t="s">
        <v>82</v>
      </c>
      <c r="C6" s="6">
        <v>2.8762229949056524</v>
      </c>
      <c r="D6" s="6">
        <v>2.3437547746823864</v>
      </c>
      <c r="E6" s="6">
        <v>1.9058520350195303</v>
      </c>
      <c r="F6" s="6">
        <v>2.7048325226686805</v>
      </c>
      <c r="G6" s="6">
        <v>2.8660815105804307</v>
      </c>
      <c r="H6" s="6">
        <v>2.5397878719267668</v>
      </c>
      <c r="I6" s="6">
        <v>2.6675514383584393</v>
      </c>
      <c r="J6" s="6">
        <v>2.6479796820204511</v>
      </c>
      <c r="K6" s="6">
        <v>2.0020128598219373</v>
      </c>
      <c r="L6" s="6"/>
    </row>
    <row r="26" spans="3:11" x14ac:dyDescent="0.3">
      <c r="C26" s="6"/>
      <c r="D26" s="6"/>
      <c r="E26" s="6"/>
      <c r="F26" s="6"/>
      <c r="G26" s="6"/>
      <c r="H26" s="6"/>
      <c r="I26" s="6"/>
      <c r="J26" s="6"/>
      <c r="K26" s="6"/>
    </row>
    <row r="27" spans="3:11" x14ac:dyDescent="0.3">
      <c r="C27" s="6"/>
      <c r="D27" s="6"/>
      <c r="E27" s="6"/>
      <c r="F27" s="6"/>
      <c r="G27" s="6"/>
      <c r="H27" s="6"/>
      <c r="I27" s="6"/>
      <c r="J27" s="6"/>
      <c r="K27" s="6"/>
    </row>
    <row r="28" spans="3:11" x14ac:dyDescent="0.3">
      <c r="C28" s="6"/>
      <c r="D28" s="6"/>
      <c r="E28" s="6"/>
      <c r="F28" s="6"/>
      <c r="G28" s="6"/>
      <c r="H28" s="6"/>
      <c r="I28" s="6"/>
      <c r="J28" s="6"/>
      <c r="K28" s="6"/>
    </row>
    <row r="29" spans="3:11" x14ac:dyDescent="0.3">
      <c r="C29" s="6"/>
      <c r="D29" s="6"/>
      <c r="E29" s="6"/>
      <c r="F29" s="6"/>
      <c r="G29" s="6"/>
      <c r="H29" s="6"/>
      <c r="I29" s="6"/>
      <c r="J29" s="6"/>
      <c r="K29" s="6"/>
    </row>
    <row r="32" spans="3:11" x14ac:dyDescent="0.3">
      <c r="C32" s="68"/>
      <c r="D32" s="68"/>
      <c r="E32" s="68"/>
      <c r="F32" s="68"/>
      <c r="G32" s="68"/>
      <c r="H32" s="68"/>
      <c r="I32" s="68"/>
      <c r="J32" s="68"/>
      <c r="K32" s="68"/>
    </row>
    <row r="33" spans="3:11" x14ac:dyDescent="0.3">
      <c r="C33" s="68"/>
      <c r="D33" s="68"/>
      <c r="E33" s="68"/>
      <c r="F33" s="68"/>
      <c r="G33" s="68"/>
      <c r="H33" s="68"/>
      <c r="I33" s="68"/>
      <c r="J33" s="68"/>
      <c r="K33" s="68"/>
    </row>
    <row r="34" spans="3:11" x14ac:dyDescent="0.3">
      <c r="C34" s="68"/>
      <c r="D34" s="68"/>
      <c r="E34" s="68"/>
      <c r="F34" s="68"/>
      <c r="G34" s="68"/>
      <c r="H34" s="68"/>
      <c r="I34" s="68"/>
      <c r="J34" s="68"/>
      <c r="K34" s="68"/>
    </row>
    <row r="35" spans="3:11" x14ac:dyDescent="0.3">
      <c r="C35" s="68"/>
      <c r="D35" s="68"/>
      <c r="E35" s="68"/>
      <c r="F35" s="68"/>
      <c r="G35" s="68"/>
      <c r="H35" s="68"/>
      <c r="I35" s="68"/>
      <c r="J35" s="68"/>
      <c r="K35" s="68"/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V13" sqref="V13"/>
    </sheetView>
  </sheetViews>
  <sheetFormatPr defaultRowHeight="14.4" x14ac:dyDescent="0.3"/>
  <sheetData>
    <row r="2" spans="2:11" x14ac:dyDescent="0.3">
      <c r="B2" s="13" t="s">
        <v>74</v>
      </c>
    </row>
    <row r="3" spans="2:11" x14ac:dyDescent="0.3">
      <c r="B3" s="13"/>
    </row>
    <row r="4" spans="2:11" x14ac:dyDescent="0.3">
      <c r="B4" s="2"/>
      <c r="C4" s="2" t="s">
        <v>49</v>
      </c>
      <c r="D4" s="2" t="s">
        <v>50</v>
      </c>
      <c r="E4" s="2" t="s">
        <v>67</v>
      </c>
      <c r="F4" s="2" t="s">
        <v>51</v>
      </c>
      <c r="G4" s="2" t="s">
        <v>76</v>
      </c>
      <c r="H4" s="2" t="s">
        <v>53</v>
      </c>
      <c r="I4" s="2" t="s">
        <v>54</v>
      </c>
      <c r="J4" s="2" t="s">
        <v>55</v>
      </c>
      <c r="K4" s="2" t="s">
        <v>56</v>
      </c>
    </row>
    <row r="5" spans="2:11" x14ac:dyDescent="0.3">
      <c r="B5" s="2" t="s">
        <v>70</v>
      </c>
      <c r="C5" s="4">
        <v>52.3081931474036</v>
      </c>
      <c r="D5" s="4">
        <v>45.557978543588874</v>
      </c>
      <c r="E5" s="4">
        <v>55.412545271498253</v>
      </c>
      <c r="F5" s="4">
        <v>47.511602114749074</v>
      </c>
      <c r="G5" s="4">
        <v>54.308249757515341</v>
      </c>
      <c r="H5" s="4">
        <v>52.401054373344621</v>
      </c>
      <c r="I5" s="4">
        <v>51.866268376633506</v>
      </c>
      <c r="J5" s="4">
        <v>49.113999283473554</v>
      </c>
      <c r="K5" s="4">
        <v>59.618183235385253</v>
      </c>
    </row>
    <row r="6" spans="2:11" x14ac:dyDescent="0.3">
      <c r="B6" s="2" t="s">
        <v>71</v>
      </c>
      <c r="C6" s="4">
        <v>53.003474938200519</v>
      </c>
      <c r="D6" s="4">
        <v>46.327034863645956</v>
      </c>
      <c r="E6" s="4">
        <v>56.450303509440793</v>
      </c>
      <c r="F6" s="4">
        <v>48.282262821178072</v>
      </c>
      <c r="G6" s="4">
        <v>54.43052348331468</v>
      </c>
      <c r="H6" s="4">
        <v>53.298006829168216</v>
      </c>
      <c r="I6" s="4">
        <v>52.911776499578004</v>
      </c>
      <c r="J6" s="4">
        <v>50.305961323815005</v>
      </c>
      <c r="K6" s="4">
        <v>61.060105946649379</v>
      </c>
    </row>
    <row r="7" spans="2:11" x14ac:dyDescent="0.3">
      <c r="B7" s="2" t="s">
        <v>72</v>
      </c>
      <c r="C7" s="4">
        <v>57.322790271253652</v>
      </c>
      <c r="D7" s="4">
        <v>53.148712212311573</v>
      </c>
      <c r="E7" s="4">
        <v>61.597916638444914</v>
      </c>
      <c r="F7" s="4">
        <v>54.581559118464611</v>
      </c>
      <c r="G7" s="4">
        <v>59.256399112825051</v>
      </c>
      <c r="H7" s="4">
        <v>57.810148060489865</v>
      </c>
      <c r="I7" s="4">
        <v>56.810642860408137</v>
      </c>
      <c r="J7" s="4">
        <v>56.565458707773956</v>
      </c>
      <c r="K7" s="4">
        <v>63.92885753124942</v>
      </c>
    </row>
    <row r="8" spans="2:11" x14ac:dyDescent="0.3">
      <c r="B8" s="2" t="s">
        <v>82</v>
      </c>
      <c r="C8" s="4">
        <v>59.603415097897809</v>
      </c>
      <c r="D8" s="4">
        <v>54.568074963101729</v>
      </c>
      <c r="E8" s="4">
        <v>63.768115051898917</v>
      </c>
      <c r="F8" s="4">
        <v>57.108747214135612</v>
      </c>
      <c r="G8" s="4">
        <v>61.80680837259392</v>
      </c>
      <c r="H8" s="4">
        <v>60.436745692358883</v>
      </c>
      <c r="I8" s="4">
        <v>59.084491096183335</v>
      </c>
      <c r="J8" s="4">
        <v>57.832443012309838</v>
      </c>
      <c r="K8" s="4">
        <v>65.699310967141173</v>
      </c>
    </row>
    <row r="9" spans="2:11" x14ac:dyDescent="0.3">
      <c r="B9" s="13" t="s">
        <v>75</v>
      </c>
    </row>
    <row r="10" spans="2:11" x14ac:dyDescent="0.3">
      <c r="B10" s="2"/>
      <c r="C10" s="2" t="s">
        <v>49</v>
      </c>
      <c r="D10" s="2" t="s">
        <v>50</v>
      </c>
      <c r="E10" s="2" t="s">
        <v>67</v>
      </c>
      <c r="F10" s="2" t="s">
        <v>51</v>
      </c>
      <c r="G10" s="2" t="s">
        <v>76</v>
      </c>
      <c r="H10" s="2" t="s">
        <v>53</v>
      </c>
      <c r="I10" s="2" t="s">
        <v>54</v>
      </c>
      <c r="J10" s="2" t="s">
        <v>55</v>
      </c>
      <c r="K10" s="2" t="s">
        <v>56</v>
      </c>
    </row>
    <row r="11" spans="2:11" x14ac:dyDescent="0.3">
      <c r="B11" s="2" t="s">
        <v>70</v>
      </c>
      <c r="C11" s="4">
        <v>56.807762795680013</v>
      </c>
      <c r="D11" s="4">
        <v>49.1756174057778</v>
      </c>
      <c r="E11" s="4">
        <v>59.237886873741985</v>
      </c>
      <c r="F11" s="4">
        <v>52.645631781926028</v>
      </c>
      <c r="G11" s="4">
        <v>57.692489708514096</v>
      </c>
      <c r="H11" s="4">
        <v>56.057496032803805</v>
      </c>
      <c r="I11" s="4">
        <v>57.243860307259567</v>
      </c>
      <c r="J11" s="4">
        <v>53.317093866404889</v>
      </c>
      <c r="K11" s="4">
        <v>64.510537526087447</v>
      </c>
    </row>
    <row r="12" spans="2:11" x14ac:dyDescent="0.3">
      <c r="B12" s="2" t="s">
        <v>71</v>
      </c>
      <c r="C12" s="4">
        <v>58.572224647087147</v>
      </c>
      <c r="D12" s="4">
        <v>50.658055952677195</v>
      </c>
      <c r="E12" s="4">
        <v>60.872379265793029</v>
      </c>
      <c r="F12" s="4">
        <v>54.367188497204118</v>
      </c>
      <c r="G12" s="4">
        <v>58.639255842678956</v>
      </c>
      <c r="H12" s="4">
        <v>57.637988778139686</v>
      </c>
      <c r="I12" s="4">
        <v>58.472198381707507</v>
      </c>
      <c r="J12" s="4">
        <v>54.950100243761902</v>
      </c>
      <c r="K12" s="4">
        <v>67.245632617185464</v>
      </c>
    </row>
    <row r="13" spans="2:11" x14ac:dyDescent="0.3">
      <c r="B13" s="2" t="s">
        <v>72</v>
      </c>
      <c r="C13" s="4">
        <v>64.002344019363477</v>
      </c>
      <c r="D13" s="4">
        <v>58.606613334348758</v>
      </c>
      <c r="E13" s="4">
        <v>66.604337084078679</v>
      </c>
      <c r="F13" s="4">
        <v>60.939768645508551</v>
      </c>
      <c r="G13" s="4">
        <v>65.077018575867456</v>
      </c>
      <c r="H13" s="4">
        <v>63.519824258055429</v>
      </c>
      <c r="I13" s="4">
        <v>63.256238339243609</v>
      </c>
      <c r="J13" s="4">
        <v>62.551511161943246</v>
      </c>
      <c r="K13" s="4">
        <v>70.611044797706398</v>
      </c>
    </row>
    <row r="14" spans="2:11" x14ac:dyDescent="0.3">
      <c r="B14" s="84" t="s">
        <v>82</v>
      </c>
      <c r="C14" s="4">
        <v>67.13481403941438</v>
      </c>
      <c r="D14" s="4">
        <v>61.28481177421498</v>
      </c>
      <c r="E14" s="4">
        <v>69.181440898361103</v>
      </c>
      <c r="F14" s="4">
        <v>63.690051746199053</v>
      </c>
      <c r="G14" s="4">
        <v>67.38617575448886</v>
      </c>
      <c r="H14" s="4">
        <v>66.158425625714116</v>
      </c>
      <c r="I14" s="4">
        <v>65.996586941283425</v>
      </c>
      <c r="J14" s="4">
        <v>65.242445788512356</v>
      </c>
      <c r="K14" s="4">
        <v>71.057581182232568</v>
      </c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2" sqref="B2"/>
    </sheetView>
  </sheetViews>
  <sheetFormatPr defaultRowHeight="14.4" x14ac:dyDescent="0.3"/>
  <cols>
    <col min="2" max="2" width="14.33203125" customWidth="1"/>
  </cols>
  <sheetData>
    <row r="1" spans="1:3" x14ac:dyDescent="0.3">
      <c r="B1" t="s">
        <v>127</v>
      </c>
      <c r="C1" t="s">
        <v>114</v>
      </c>
    </row>
    <row r="2" spans="1:3" x14ac:dyDescent="0.3">
      <c r="A2" t="s">
        <v>58</v>
      </c>
      <c r="B2" s="7">
        <v>2231247.7833081847</v>
      </c>
      <c r="C2" s="6">
        <v>33.241297339929645</v>
      </c>
    </row>
    <row r="3" spans="1:3" x14ac:dyDescent="0.3">
      <c r="A3" t="s">
        <v>10</v>
      </c>
      <c r="B3" s="7">
        <v>836121.57998436783</v>
      </c>
      <c r="C3" s="6">
        <v>28.956938132530873</v>
      </c>
    </row>
    <row r="4" spans="1:3" x14ac:dyDescent="0.3">
      <c r="A4" t="s">
        <v>11</v>
      </c>
      <c r="B4" s="7">
        <v>3628464.3402002165</v>
      </c>
      <c r="C4" s="6">
        <v>23.909045119351418</v>
      </c>
    </row>
    <row r="5" spans="1:3" x14ac:dyDescent="0.3">
      <c r="A5" t="s">
        <v>12</v>
      </c>
      <c r="B5" s="7">
        <v>3564172.4645280265</v>
      </c>
      <c r="C5" s="6">
        <v>31.57184221734704</v>
      </c>
    </row>
    <row r="6" spans="1:3" x14ac:dyDescent="0.3">
      <c r="A6" t="s">
        <v>13</v>
      </c>
      <c r="B6" s="7">
        <v>1994847.5297110099</v>
      </c>
      <c r="C6" s="6">
        <v>33.344244964349947</v>
      </c>
    </row>
    <row r="7" spans="1:3" x14ac:dyDescent="0.3">
      <c r="A7" t="s">
        <v>14</v>
      </c>
      <c r="B7" s="7">
        <v>1382167.5894712447</v>
      </c>
      <c r="C7" s="6">
        <v>30.098243956498326</v>
      </c>
    </row>
    <row r="8" spans="1:3" x14ac:dyDescent="0.3">
      <c r="A8" t="s">
        <v>15</v>
      </c>
      <c r="B8" s="7">
        <v>366626.48890464968</v>
      </c>
      <c r="C8" s="6">
        <v>29.008124826015031</v>
      </c>
    </row>
    <row r="9" spans="1:3" x14ac:dyDescent="0.3">
      <c r="A9" t="s">
        <v>16</v>
      </c>
      <c r="B9" s="7">
        <v>1195462.5457872488</v>
      </c>
      <c r="C9" s="6">
        <v>29.685003984303904</v>
      </c>
    </row>
    <row r="10" spans="1:3" x14ac:dyDescent="0.3">
      <c r="A10" t="s">
        <v>59</v>
      </c>
      <c r="B10" s="7">
        <v>1700177.1061050505</v>
      </c>
      <c r="C10" s="6">
        <v>24.840874498935857</v>
      </c>
    </row>
    <row r="11" spans="1:3" x14ac:dyDescent="0.3">
      <c r="A11" t="s">
        <v>113</v>
      </c>
      <c r="B11" s="7">
        <v>16899287.427999999</v>
      </c>
      <c r="C11" s="6">
        <v>28.752498659409113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opLeftCell="A7" workbookViewId="0">
      <selection activeCell="N21" sqref="N21"/>
    </sheetView>
  </sheetViews>
  <sheetFormatPr defaultRowHeight="14.4" x14ac:dyDescent="0.3"/>
  <sheetData>
    <row r="1" spans="1:3" ht="72" x14ac:dyDescent="0.3">
      <c r="B1" s="43" t="s">
        <v>126</v>
      </c>
      <c r="C1" s="43" t="s">
        <v>112</v>
      </c>
    </row>
    <row r="2" spans="1:3" x14ac:dyDescent="0.3">
      <c r="A2" t="s">
        <v>58</v>
      </c>
      <c r="B2" s="69">
        <v>761757.55295480334</v>
      </c>
      <c r="C2" s="21">
        <v>11.348721333479221</v>
      </c>
    </row>
    <row r="3" spans="1:3" x14ac:dyDescent="0.3">
      <c r="A3" t="s">
        <v>10</v>
      </c>
      <c r="B3" s="69">
        <v>282323.15449236712</v>
      </c>
      <c r="C3" s="21">
        <v>9.7775423021246191</v>
      </c>
    </row>
    <row r="4" spans="1:3" x14ac:dyDescent="0.3">
      <c r="A4" t="s">
        <v>11</v>
      </c>
      <c r="B4" s="69">
        <v>1269907.6041698849</v>
      </c>
      <c r="C4" s="21">
        <v>8.3678039409448548</v>
      </c>
    </row>
    <row r="5" spans="1:3" x14ac:dyDescent="0.3">
      <c r="A5" t="s">
        <v>12</v>
      </c>
      <c r="B5" s="69">
        <v>932703.35911144211</v>
      </c>
      <c r="C5" s="21">
        <v>8.2619916916269265</v>
      </c>
    </row>
    <row r="6" spans="1:3" x14ac:dyDescent="0.3">
      <c r="A6" t="s">
        <v>13</v>
      </c>
      <c r="B6" s="69">
        <v>531792.64331806405</v>
      </c>
      <c r="C6" s="21">
        <v>8.8890122703290224</v>
      </c>
    </row>
    <row r="7" spans="1:3" x14ac:dyDescent="0.3">
      <c r="A7" t="s">
        <v>14</v>
      </c>
      <c r="B7" s="69">
        <v>356748.04748113378</v>
      </c>
      <c r="C7" s="21">
        <v>7.7685874317160728</v>
      </c>
    </row>
    <row r="8" spans="1:3" x14ac:dyDescent="0.3">
      <c r="A8" t="s">
        <v>15</v>
      </c>
      <c r="B8" s="69">
        <v>129171.84124488702</v>
      </c>
      <c r="C8" s="21">
        <v>10.22030051901784</v>
      </c>
    </row>
    <row r="9" spans="1:3" x14ac:dyDescent="0.3">
      <c r="A9" t="s">
        <v>16</v>
      </c>
      <c r="B9" s="69">
        <v>353447.28877674672</v>
      </c>
      <c r="C9" s="21">
        <v>8.7765896242862027</v>
      </c>
    </row>
    <row r="10" spans="1:3" x14ac:dyDescent="0.3">
      <c r="A10" t="s">
        <v>59</v>
      </c>
      <c r="B10" s="69">
        <v>687401.21345067082</v>
      </c>
      <c r="C10" s="21">
        <v>10.043452068863031</v>
      </c>
    </row>
    <row r="11" spans="1:3" x14ac:dyDescent="0.3">
      <c r="A11" t="s">
        <v>113</v>
      </c>
      <c r="B11" s="69">
        <v>5305252.7050000001</v>
      </c>
      <c r="C11" s="21">
        <v>9.02637297212903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F5" sqref="F5"/>
    </sheetView>
  </sheetViews>
  <sheetFormatPr defaultRowHeight="14.4" x14ac:dyDescent="0.3"/>
  <cols>
    <col min="3" max="3" width="13.5546875" customWidth="1"/>
    <col min="4" max="4" width="11.33203125" customWidth="1"/>
  </cols>
  <sheetData>
    <row r="1" spans="1:4" ht="33" customHeight="1" x14ac:dyDescent="0.3">
      <c r="A1" s="10" t="s">
        <v>17</v>
      </c>
      <c r="B1" s="10" t="s">
        <v>60</v>
      </c>
      <c r="C1" s="101" t="s">
        <v>83</v>
      </c>
      <c r="D1" s="101"/>
    </row>
    <row r="2" spans="1:4" x14ac:dyDescent="0.3">
      <c r="A2" s="10"/>
      <c r="B2" s="10"/>
      <c r="C2" s="10" t="s">
        <v>22</v>
      </c>
      <c r="D2" s="10" t="s">
        <v>23</v>
      </c>
    </row>
    <row r="3" spans="1:4" x14ac:dyDescent="0.3">
      <c r="A3" s="10">
        <v>2002</v>
      </c>
      <c r="B3" s="11">
        <v>2.4500000000000002</v>
      </c>
      <c r="C3" s="14">
        <v>60.839022629339318</v>
      </c>
      <c r="D3" s="14">
        <v>68.573677153725697</v>
      </c>
    </row>
    <row r="4" spans="1:4" x14ac:dyDescent="0.3">
      <c r="A4" s="10">
        <v>2003</v>
      </c>
      <c r="B4" s="11">
        <v>2.42</v>
      </c>
      <c r="C4" s="14">
        <v>60.985300861189181</v>
      </c>
      <c r="D4" s="14">
        <v>68.951253514674391</v>
      </c>
    </row>
    <row r="5" spans="1:4" x14ac:dyDescent="0.3">
      <c r="A5" s="10">
        <v>2004</v>
      </c>
      <c r="B5" s="11">
        <v>2.54</v>
      </c>
      <c r="C5" s="14">
        <v>61.349328529817406</v>
      </c>
      <c r="D5" s="14">
        <v>69.654156268734255</v>
      </c>
    </row>
    <row r="6" spans="1:4" x14ac:dyDescent="0.3">
      <c r="A6" s="10">
        <v>2005</v>
      </c>
      <c r="B6" s="11">
        <v>2.59</v>
      </c>
      <c r="C6" s="14">
        <v>61.542138329617934</v>
      </c>
      <c r="D6" s="14">
        <v>69.996364896581525</v>
      </c>
    </row>
    <row r="7" spans="1:4" x14ac:dyDescent="0.3">
      <c r="A7" s="10">
        <v>2006</v>
      </c>
      <c r="B7" s="11">
        <v>2.63</v>
      </c>
      <c r="C7" s="14">
        <v>61.565824883304096</v>
      </c>
      <c r="D7" s="14">
        <v>70.004411181367871</v>
      </c>
    </row>
    <row r="8" spans="1:4" x14ac:dyDescent="0.3">
      <c r="A8" s="10">
        <v>2007</v>
      </c>
      <c r="B8" s="11">
        <v>2.65</v>
      </c>
      <c r="C8" s="14">
        <v>61.451819976454019</v>
      </c>
      <c r="D8" s="14">
        <v>70.081199720452702</v>
      </c>
    </row>
    <row r="9" spans="1:4" x14ac:dyDescent="0.3">
      <c r="A9" s="10">
        <v>2008</v>
      </c>
      <c r="B9" s="11">
        <v>2.66</v>
      </c>
      <c r="C9" s="14">
        <v>61.803071104047483</v>
      </c>
      <c r="D9" s="14">
        <v>70.152041949050727</v>
      </c>
    </row>
    <row r="10" spans="1:4" x14ac:dyDescent="0.3">
      <c r="A10" s="10">
        <v>2009</v>
      </c>
      <c r="B10" s="11">
        <v>2.62</v>
      </c>
      <c r="C10" s="14">
        <v>62.021546028932548</v>
      </c>
      <c r="D10" s="14">
        <v>70.309088799567306</v>
      </c>
    </row>
    <row r="11" spans="1:4" x14ac:dyDescent="0.3">
      <c r="A11" s="10">
        <v>2010</v>
      </c>
      <c r="B11" s="11">
        <v>2.58</v>
      </c>
      <c r="C11" s="14">
        <v>62.472746958730447</v>
      </c>
      <c r="D11" s="14">
        <v>70.465241941678073</v>
      </c>
    </row>
    <row r="12" spans="1:4" x14ac:dyDescent="0.3">
      <c r="A12" s="10">
        <v>2011</v>
      </c>
      <c r="B12" s="11">
        <v>2.5099999999999998</v>
      </c>
      <c r="C12" s="14">
        <v>63.15220104213445</v>
      </c>
      <c r="D12" s="14">
        <v>70.350379128779807</v>
      </c>
    </row>
    <row r="13" spans="1:4" x14ac:dyDescent="0.3">
      <c r="A13" s="10">
        <v>2012</v>
      </c>
      <c r="B13" s="11">
        <v>2.46</v>
      </c>
      <c r="C13" s="14">
        <v>63.520725730955448</v>
      </c>
      <c r="D13" s="14">
        <v>70.331259745822464</v>
      </c>
    </row>
    <row r="14" spans="1:4" x14ac:dyDescent="0.3">
      <c r="A14" s="10">
        <v>2013</v>
      </c>
      <c r="B14" s="11">
        <v>2.42</v>
      </c>
      <c r="C14" s="14">
        <v>63.810168567869653</v>
      </c>
      <c r="D14" s="14">
        <v>71.027308925390514</v>
      </c>
    </row>
    <row r="15" spans="1:4" x14ac:dyDescent="0.3">
      <c r="A15" s="10">
        <v>2014</v>
      </c>
      <c r="B15" s="11">
        <v>2.39</v>
      </c>
      <c r="C15" s="14">
        <v>63.940034908616987</v>
      </c>
      <c r="D15" s="14">
        <v>71.060587049114361</v>
      </c>
    </row>
    <row r="16" spans="1:4" x14ac:dyDescent="0.3">
      <c r="A16" s="10">
        <v>2015</v>
      </c>
      <c r="B16" s="11">
        <v>2.37</v>
      </c>
      <c r="C16" s="14">
        <v>64.623249366590102</v>
      </c>
      <c r="D16" s="14">
        <v>71.759819066958954</v>
      </c>
    </row>
    <row r="17" spans="1:4" x14ac:dyDescent="0.3">
      <c r="A17" s="16">
        <v>2016</v>
      </c>
      <c r="B17" s="34">
        <v>2.36</v>
      </c>
      <c r="C17" s="17">
        <v>64.97713203922811</v>
      </c>
      <c r="D17" s="17">
        <v>72.445718062847035</v>
      </c>
    </row>
    <row r="18" spans="1:4" x14ac:dyDescent="0.3">
      <c r="A18" s="28">
        <v>2017</v>
      </c>
      <c r="B18" s="90">
        <v>2.34</v>
      </c>
      <c r="C18" s="91">
        <v>65.334133722526033</v>
      </c>
      <c r="D18" s="91">
        <v>72.731107059061287</v>
      </c>
    </row>
    <row r="19" spans="1:4" x14ac:dyDescent="0.3">
      <c r="A19" s="16">
        <v>2018</v>
      </c>
      <c r="B19" s="90">
        <v>2.33</v>
      </c>
      <c r="C19" s="91">
        <v>65.433724073009316</v>
      </c>
      <c r="D19" s="91">
        <v>72.774774804458445</v>
      </c>
    </row>
    <row r="20" spans="1:4" x14ac:dyDescent="0.3">
      <c r="A20" s="16">
        <v>2019</v>
      </c>
      <c r="B20" s="92">
        <v>2.3199999999999998</v>
      </c>
      <c r="C20" s="91">
        <v>65.602096031985326</v>
      </c>
      <c r="D20" s="91">
        <v>72.731213312600772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abSelected="1" workbookViewId="0">
      <selection activeCell="G27" sqref="G27"/>
    </sheetView>
  </sheetViews>
  <sheetFormatPr defaultRowHeight="14.4" x14ac:dyDescent="0.3"/>
  <cols>
    <col min="2" max="2" width="15.33203125" customWidth="1"/>
    <col min="3" max="3" width="17.5546875" customWidth="1"/>
    <col min="4" max="4" width="11.5546875" bestFit="1" customWidth="1"/>
  </cols>
  <sheetData>
    <row r="2" spans="2:4" ht="15" thickBot="1" x14ac:dyDescent="0.35"/>
    <row r="3" spans="2:4" ht="24.6" thickBot="1" x14ac:dyDescent="0.35">
      <c r="B3" s="93"/>
      <c r="C3" s="94" t="s">
        <v>57</v>
      </c>
      <c r="D3" s="95" t="s">
        <v>21</v>
      </c>
    </row>
    <row r="4" spans="2:4" ht="15" thickBot="1" x14ac:dyDescent="0.35">
      <c r="B4" s="96" t="s">
        <v>58</v>
      </c>
      <c r="C4" s="97">
        <v>6712276.480942267</v>
      </c>
      <c r="D4" s="87">
        <v>11.420287473192973</v>
      </c>
    </row>
    <row r="5" spans="2:4" ht="15" thickBot="1" x14ac:dyDescent="0.35">
      <c r="B5" s="96" t="s">
        <v>10</v>
      </c>
      <c r="C5" s="98">
        <v>2887465.4362888252</v>
      </c>
      <c r="D5" s="87">
        <v>4.9127424123473888</v>
      </c>
    </row>
    <row r="6" spans="2:4" ht="15" thickBot="1" x14ac:dyDescent="0.35">
      <c r="B6" s="96" t="s">
        <v>11</v>
      </c>
      <c r="C6" s="98">
        <v>15176115.658686105</v>
      </c>
      <c r="D6" s="87">
        <v>25.820689007776188</v>
      </c>
    </row>
    <row r="7" spans="2:4" ht="15" thickBot="1" x14ac:dyDescent="0.35">
      <c r="B7" s="96" t="s">
        <v>12</v>
      </c>
      <c r="C7" s="98">
        <v>11289086.141985418</v>
      </c>
      <c r="D7" s="87">
        <v>19.20728525071334</v>
      </c>
    </row>
    <row r="8" spans="2:4" ht="15" thickBot="1" x14ac:dyDescent="0.35">
      <c r="B8" s="96" t="s">
        <v>13</v>
      </c>
      <c r="C8" s="98">
        <v>5982584.1965946574</v>
      </c>
      <c r="D8" s="87">
        <v>10.178786817211241</v>
      </c>
    </row>
    <row r="9" spans="2:4" ht="15" thickBot="1" x14ac:dyDescent="0.35">
      <c r="B9" s="96" t="s">
        <v>14</v>
      </c>
      <c r="C9" s="98">
        <v>4592186.8115260238</v>
      </c>
      <c r="D9" s="87">
        <v>7.8131605077850637</v>
      </c>
    </row>
    <row r="10" spans="2:4" ht="15" thickBot="1" x14ac:dyDescent="0.35">
      <c r="B10" s="96" t="s">
        <v>15</v>
      </c>
      <c r="C10" s="98">
        <v>1263875.1767086033</v>
      </c>
      <c r="D10" s="87">
        <v>2.1503610420735533</v>
      </c>
    </row>
    <row r="11" spans="2:4" ht="15" thickBot="1" x14ac:dyDescent="0.35">
      <c r="B11" s="96" t="s">
        <v>16</v>
      </c>
      <c r="C11" s="98">
        <v>4027159.7956306683</v>
      </c>
      <c r="D11" s="87">
        <v>6.8518218367743762</v>
      </c>
    </row>
    <row r="12" spans="2:4" ht="15" thickBot="1" x14ac:dyDescent="0.35">
      <c r="B12" s="96" t="s">
        <v>59</v>
      </c>
      <c r="C12" s="98">
        <v>6844272.3551374301</v>
      </c>
      <c r="D12" s="87">
        <v>11.644865652125876</v>
      </c>
    </row>
    <row r="13" spans="2:4" ht="15" thickBot="1" x14ac:dyDescent="0.35">
      <c r="B13" s="96" t="s">
        <v>9</v>
      </c>
      <c r="C13" s="99">
        <v>58775022.053499997</v>
      </c>
      <c r="D13" s="87">
        <v>100.00000000000001</v>
      </c>
    </row>
    <row r="14" spans="2:4" x14ac:dyDescent="0.3">
      <c r="C14" s="75"/>
      <c r="D14" s="7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workbookViewId="0">
      <selection activeCell="E22" sqref="E22"/>
    </sheetView>
  </sheetViews>
  <sheetFormatPr defaultRowHeight="14.4" x14ac:dyDescent="0.3"/>
  <cols>
    <col min="3" max="3" width="10.6640625" customWidth="1"/>
    <col min="4" max="4" width="12.33203125" customWidth="1"/>
    <col min="6" max="6" width="22.44140625" customWidth="1"/>
  </cols>
  <sheetData>
    <row r="1" spans="2:8" ht="15" thickBot="1" x14ac:dyDescent="0.35">
      <c r="B1" s="24"/>
      <c r="C1" s="25" t="s">
        <v>5</v>
      </c>
      <c r="D1" s="25" t="s">
        <v>7</v>
      </c>
      <c r="E1" s="25" t="s">
        <v>8</v>
      </c>
      <c r="F1" s="42" t="s">
        <v>109</v>
      </c>
    </row>
    <row r="2" spans="2:8" ht="15" thickBot="1" x14ac:dyDescent="0.35">
      <c r="B2" s="26" t="s">
        <v>108</v>
      </c>
      <c r="C2" s="27">
        <v>588847</v>
      </c>
      <c r="D2" s="27">
        <v>36908</v>
      </c>
      <c r="E2" s="27">
        <v>-202868</v>
      </c>
      <c r="F2" s="70">
        <v>422887</v>
      </c>
    </row>
    <row r="3" spans="2:8" ht="15" thickBot="1" x14ac:dyDescent="0.35">
      <c r="B3" s="26" t="s">
        <v>70</v>
      </c>
      <c r="C3" s="27">
        <v>546993</v>
      </c>
      <c r="D3" s="27">
        <v>25310</v>
      </c>
      <c r="E3" s="27">
        <v>-99574</v>
      </c>
      <c r="F3" s="71">
        <v>472729</v>
      </c>
    </row>
    <row r="4" spans="2:8" ht="15" thickBot="1" x14ac:dyDescent="0.35">
      <c r="B4" s="26" t="s">
        <v>71</v>
      </c>
      <c r="C4" s="27">
        <v>809780</v>
      </c>
      <c r="D4" s="27">
        <v>43222</v>
      </c>
      <c r="E4" s="27">
        <v>-106787</v>
      </c>
      <c r="F4" s="71">
        <v>746215</v>
      </c>
    </row>
    <row r="5" spans="2:8" ht="15" thickBot="1" x14ac:dyDescent="0.35">
      <c r="B5" s="26" t="s">
        <v>72</v>
      </c>
      <c r="C5" s="27">
        <v>972995</v>
      </c>
      <c r="D5" s="27">
        <v>54696</v>
      </c>
      <c r="E5" s="27">
        <v>-111346</v>
      </c>
      <c r="F5" s="71">
        <v>916345</v>
      </c>
    </row>
    <row r="6" spans="2:8" ht="15" thickBot="1" x14ac:dyDescent="0.35">
      <c r="B6" s="26" t="s">
        <v>82</v>
      </c>
      <c r="C6" s="27">
        <v>1094864</v>
      </c>
      <c r="D6" s="27">
        <v>60791</v>
      </c>
      <c r="E6" s="27">
        <v>-115906</v>
      </c>
      <c r="F6" s="71">
        <v>1039749</v>
      </c>
    </row>
    <row r="14" spans="2:8" x14ac:dyDescent="0.3">
      <c r="C14" s="7"/>
      <c r="D14" s="7"/>
      <c r="E14" s="7"/>
      <c r="F14" s="7"/>
      <c r="G14" s="7"/>
      <c r="H14" s="7"/>
    </row>
    <row r="15" spans="2:8" x14ac:dyDescent="0.3">
      <c r="C15" s="7"/>
      <c r="D15" s="7"/>
      <c r="E15" s="7"/>
      <c r="F15" s="7"/>
      <c r="G15" s="7"/>
      <c r="H15" s="7"/>
    </row>
    <row r="16" spans="2:8" x14ac:dyDescent="0.3">
      <c r="C16" s="7"/>
      <c r="D16" s="7"/>
      <c r="E16" s="7"/>
      <c r="F16" s="7"/>
      <c r="G16" s="7"/>
      <c r="H16" s="7"/>
    </row>
    <row r="17" spans="3:8" x14ac:dyDescent="0.3">
      <c r="C17" s="7"/>
      <c r="D17" s="7"/>
      <c r="E17" s="7"/>
      <c r="F17" s="7"/>
      <c r="G17" s="7"/>
      <c r="H17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J16" sqref="J16"/>
    </sheetView>
  </sheetViews>
  <sheetFormatPr defaultRowHeight="14.4" x14ac:dyDescent="0.3"/>
  <cols>
    <col min="2" max="2" width="17.44140625" customWidth="1"/>
  </cols>
  <sheetData>
    <row r="1" spans="1:9" ht="39" customHeight="1" x14ac:dyDescent="0.3">
      <c r="A1" s="100" t="s">
        <v>17</v>
      </c>
      <c r="B1" s="104" t="s">
        <v>20</v>
      </c>
      <c r="C1" s="101" t="s">
        <v>84</v>
      </c>
      <c r="D1" s="101"/>
      <c r="E1" s="101"/>
      <c r="F1" s="102" t="s">
        <v>24</v>
      </c>
      <c r="G1" s="102" t="s">
        <v>85</v>
      </c>
      <c r="H1" s="102" t="s">
        <v>25</v>
      </c>
      <c r="I1" s="103" t="s">
        <v>26</v>
      </c>
    </row>
    <row r="2" spans="1:9" ht="22.5" customHeight="1" x14ac:dyDescent="0.3">
      <c r="A2" s="100"/>
      <c r="B2" s="104"/>
      <c r="C2" s="30" t="s">
        <v>22</v>
      </c>
      <c r="D2" s="30" t="s">
        <v>23</v>
      </c>
      <c r="E2" s="30" t="s">
        <v>30</v>
      </c>
      <c r="F2" s="102"/>
      <c r="G2" s="102"/>
      <c r="H2" s="102"/>
      <c r="I2" s="103"/>
    </row>
    <row r="3" spans="1:9" x14ac:dyDescent="0.3">
      <c r="A3" s="10">
        <v>2002</v>
      </c>
      <c r="B3" s="17">
        <v>21.2</v>
      </c>
      <c r="C3" s="47">
        <v>53.7</v>
      </c>
      <c r="D3" s="47">
        <v>58</v>
      </c>
      <c r="E3" s="47">
        <v>55.9</v>
      </c>
      <c r="F3" s="47">
        <v>56.5</v>
      </c>
      <c r="G3" s="47">
        <v>79</v>
      </c>
      <c r="H3" s="47">
        <v>12.5</v>
      </c>
      <c r="I3" s="47">
        <v>0.87</v>
      </c>
    </row>
    <row r="4" spans="1:9" x14ac:dyDescent="0.3">
      <c r="A4" s="10">
        <v>2003</v>
      </c>
      <c r="B4" s="17">
        <v>21.1</v>
      </c>
      <c r="C4" s="47">
        <v>53</v>
      </c>
      <c r="D4" s="47">
        <v>56.8</v>
      </c>
      <c r="E4" s="47">
        <v>55</v>
      </c>
      <c r="F4" s="47">
        <v>56.5</v>
      </c>
      <c r="G4" s="47">
        <v>79.099999999999994</v>
      </c>
      <c r="H4" s="47">
        <v>13.2</v>
      </c>
      <c r="I4" s="47">
        <v>0.79</v>
      </c>
    </row>
    <row r="5" spans="1:9" x14ac:dyDescent="0.3">
      <c r="A5" s="10">
        <v>2004</v>
      </c>
      <c r="B5" s="17">
        <v>22.3</v>
      </c>
      <c r="C5" s="47">
        <v>52.4</v>
      </c>
      <c r="D5" s="47">
        <v>56.3</v>
      </c>
      <c r="E5" s="47">
        <v>54.4</v>
      </c>
      <c r="F5" s="47">
        <v>56.3</v>
      </c>
      <c r="G5" s="47">
        <v>77.7</v>
      </c>
      <c r="H5" s="47">
        <v>13.7</v>
      </c>
      <c r="I5" s="47">
        <v>0.86</v>
      </c>
    </row>
    <row r="6" spans="1:9" x14ac:dyDescent="0.3">
      <c r="A6" s="10">
        <v>2005</v>
      </c>
      <c r="B6" s="17">
        <v>23</v>
      </c>
      <c r="C6" s="47">
        <v>52.2</v>
      </c>
      <c r="D6" s="47">
        <v>56.5</v>
      </c>
      <c r="E6" s="47">
        <v>54.4</v>
      </c>
      <c r="F6" s="47">
        <v>55.6</v>
      </c>
      <c r="G6" s="47">
        <v>76.7</v>
      </c>
      <c r="H6" s="47">
        <v>13.8</v>
      </c>
      <c r="I6" s="47">
        <v>0.92</v>
      </c>
    </row>
    <row r="7" spans="1:9" x14ac:dyDescent="0.3">
      <c r="A7" s="10">
        <v>2006</v>
      </c>
      <c r="B7" s="17">
        <v>23.4</v>
      </c>
      <c r="C7" s="47">
        <v>52.3</v>
      </c>
      <c r="D7" s="47">
        <v>56.6</v>
      </c>
      <c r="E7" s="47">
        <v>54.5</v>
      </c>
      <c r="F7" s="47">
        <v>54.2</v>
      </c>
      <c r="G7" s="47">
        <v>74.900000000000006</v>
      </c>
      <c r="H7" s="47">
        <v>13.8</v>
      </c>
      <c r="I7" s="47">
        <v>0.96</v>
      </c>
    </row>
    <row r="8" spans="1:9" x14ac:dyDescent="0.3">
      <c r="A8" s="10">
        <v>2007</v>
      </c>
      <c r="B8" s="17">
        <v>23.8</v>
      </c>
      <c r="C8" s="47">
        <v>53.1</v>
      </c>
      <c r="D8" s="47">
        <v>57.4</v>
      </c>
      <c r="E8" s="47">
        <v>55.3</v>
      </c>
      <c r="F8" s="47">
        <v>51.6</v>
      </c>
      <c r="G8" s="47">
        <v>71.3</v>
      </c>
      <c r="H8" s="47">
        <v>13.4</v>
      </c>
      <c r="I8" s="47">
        <v>1.04</v>
      </c>
    </row>
    <row r="9" spans="1:9" x14ac:dyDescent="0.3">
      <c r="A9" s="10">
        <v>2008</v>
      </c>
      <c r="B9" s="17">
        <v>24</v>
      </c>
      <c r="C9" s="47">
        <v>54</v>
      </c>
      <c r="D9" s="47">
        <v>59</v>
      </c>
      <c r="E9" s="47">
        <v>56.6</v>
      </c>
      <c r="F9" s="47">
        <v>48.9</v>
      </c>
      <c r="G9" s="47">
        <v>68</v>
      </c>
      <c r="H9" s="47">
        <v>12.7</v>
      </c>
      <c r="I9" s="47">
        <v>1.1299999999999999</v>
      </c>
    </row>
    <row r="10" spans="1:9" x14ac:dyDescent="0.3">
      <c r="A10" s="10">
        <v>2009</v>
      </c>
      <c r="B10" s="17">
        <v>23.8</v>
      </c>
      <c r="C10" s="47">
        <v>55.2</v>
      </c>
      <c r="D10" s="47">
        <v>60.8</v>
      </c>
      <c r="E10" s="47">
        <v>58.1</v>
      </c>
      <c r="F10" s="47">
        <v>44.6</v>
      </c>
      <c r="G10" s="47">
        <v>62.8</v>
      </c>
      <c r="H10" s="47">
        <v>11.9</v>
      </c>
      <c r="I10" s="47">
        <v>1.19</v>
      </c>
    </row>
    <row r="11" spans="1:9" x14ac:dyDescent="0.3">
      <c r="A11" s="10">
        <v>2010</v>
      </c>
      <c r="B11" s="17">
        <v>23.4</v>
      </c>
      <c r="C11" s="47">
        <v>56.4</v>
      </c>
      <c r="D11" s="47">
        <v>62.3</v>
      </c>
      <c r="E11" s="47">
        <v>59.4</v>
      </c>
      <c r="F11" s="47">
        <v>40.9</v>
      </c>
      <c r="G11" s="47">
        <v>57.2</v>
      </c>
      <c r="H11" s="47">
        <v>11.2</v>
      </c>
      <c r="I11" s="47">
        <v>1.22</v>
      </c>
    </row>
    <row r="12" spans="1:9" x14ac:dyDescent="0.3">
      <c r="A12" s="10">
        <v>2011</v>
      </c>
      <c r="B12" s="17">
        <v>22.8</v>
      </c>
      <c r="C12" s="47">
        <v>57.8</v>
      </c>
      <c r="D12" s="47">
        <v>63.5</v>
      </c>
      <c r="E12" s="47">
        <v>60.7</v>
      </c>
      <c r="F12" s="47">
        <v>36.1</v>
      </c>
      <c r="G12" s="47">
        <v>47.7</v>
      </c>
      <c r="H12" s="47">
        <v>10.6</v>
      </c>
      <c r="I12" s="47">
        <v>1.23</v>
      </c>
    </row>
    <row r="13" spans="1:9" x14ac:dyDescent="0.3">
      <c r="A13" s="10">
        <v>2012</v>
      </c>
      <c r="B13" s="17">
        <v>22.3</v>
      </c>
      <c r="C13" s="47">
        <v>58.2</v>
      </c>
      <c r="D13" s="47">
        <v>63.9</v>
      </c>
      <c r="E13" s="47">
        <v>61.1</v>
      </c>
      <c r="F13" s="47">
        <v>33.4</v>
      </c>
      <c r="G13" s="47">
        <v>44.5</v>
      </c>
      <c r="H13" s="47">
        <v>10.4</v>
      </c>
      <c r="I13" s="47">
        <v>1.19</v>
      </c>
    </row>
    <row r="14" spans="1:9" x14ac:dyDescent="0.3">
      <c r="A14" s="10">
        <v>2013</v>
      </c>
      <c r="B14" s="17">
        <v>21.9</v>
      </c>
      <c r="C14" s="47">
        <v>58.9</v>
      </c>
      <c r="D14" s="47">
        <v>65.099999999999994</v>
      </c>
      <c r="E14" s="47">
        <v>62.1</v>
      </c>
      <c r="F14" s="47">
        <v>31.5</v>
      </c>
      <c r="G14" s="47">
        <v>42.2</v>
      </c>
      <c r="H14" s="47">
        <v>9.9</v>
      </c>
      <c r="I14" s="47">
        <v>1.2</v>
      </c>
    </row>
    <row r="15" spans="1:9" x14ac:dyDescent="0.3">
      <c r="A15" s="10">
        <v>2014</v>
      </c>
      <c r="B15" s="17">
        <v>21.5</v>
      </c>
      <c r="C15" s="47">
        <v>59.3</v>
      </c>
      <c r="D15" s="47">
        <v>65.5</v>
      </c>
      <c r="E15" s="47">
        <v>62.5</v>
      </c>
      <c r="F15" s="47">
        <v>29</v>
      </c>
      <c r="G15" s="47">
        <v>38.9</v>
      </c>
      <c r="H15" s="47">
        <v>9.8000000000000007</v>
      </c>
      <c r="I15" s="47">
        <v>1.17</v>
      </c>
    </row>
    <row r="16" spans="1:9" x14ac:dyDescent="0.3">
      <c r="A16" s="16">
        <v>2015</v>
      </c>
      <c r="B16" s="17">
        <v>21.2</v>
      </c>
      <c r="C16" s="17">
        <v>59.9</v>
      </c>
      <c r="D16" s="17">
        <v>66.2</v>
      </c>
      <c r="E16" s="17">
        <v>63.1</v>
      </c>
      <c r="F16" s="17">
        <v>27.1</v>
      </c>
      <c r="G16" s="17">
        <v>35.299999999999997</v>
      </c>
      <c r="H16" s="17">
        <v>9.6</v>
      </c>
      <c r="I16" s="17">
        <v>1.1599999999999999</v>
      </c>
    </row>
    <row r="17" spans="1:9" x14ac:dyDescent="0.3">
      <c r="A17" s="2">
        <v>2016</v>
      </c>
      <c r="B17" s="17">
        <v>20.9</v>
      </c>
      <c r="C17" s="17">
        <v>60.4</v>
      </c>
      <c r="D17" s="17">
        <v>67</v>
      </c>
      <c r="E17" s="17">
        <v>63.8</v>
      </c>
      <c r="F17" s="17">
        <v>26.3</v>
      </c>
      <c r="G17" s="17">
        <v>32.4</v>
      </c>
      <c r="H17" s="17">
        <v>9.3000000000000007</v>
      </c>
      <c r="I17" s="17">
        <v>1.1599999999999999</v>
      </c>
    </row>
    <row r="18" spans="1:9" x14ac:dyDescent="0.3">
      <c r="A18" s="2">
        <v>2017</v>
      </c>
      <c r="B18" s="17">
        <v>20.6</v>
      </c>
      <c r="C18" s="17">
        <v>60.8</v>
      </c>
      <c r="D18" s="17">
        <v>67.2</v>
      </c>
      <c r="E18" s="17">
        <v>64.099999999999994</v>
      </c>
      <c r="F18" s="17">
        <v>24.3</v>
      </c>
      <c r="G18" s="17">
        <v>29.1</v>
      </c>
      <c r="H18" s="17">
        <v>9.3000000000000007</v>
      </c>
      <c r="I18" s="17">
        <v>1.1299999999999999</v>
      </c>
    </row>
    <row r="19" spans="1:9" x14ac:dyDescent="0.3">
      <c r="A19" s="16">
        <v>2018</v>
      </c>
      <c r="B19" s="17">
        <v>20.2</v>
      </c>
      <c r="C19" s="17">
        <v>61.1</v>
      </c>
      <c r="D19" s="17">
        <v>67.5</v>
      </c>
      <c r="E19" s="17">
        <v>64.400000000000006</v>
      </c>
      <c r="F19" s="17">
        <v>22.4</v>
      </c>
      <c r="G19" s="17">
        <v>27.8</v>
      </c>
      <c r="H19" s="17">
        <v>9.1999999999999993</v>
      </c>
      <c r="I19" s="17">
        <v>1.1000000000000001</v>
      </c>
    </row>
    <row r="20" spans="1:9" x14ac:dyDescent="0.3">
      <c r="A20" s="16">
        <v>2019</v>
      </c>
      <c r="B20" s="17">
        <v>19.899999999999999</v>
      </c>
      <c r="C20" s="17">
        <v>61.5</v>
      </c>
      <c r="D20" s="17">
        <v>67.7</v>
      </c>
      <c r="E20" s="17">
        <v>64.7</v>
      </c>
      <c r="F20" s="17">
        <v>22.1</v>
      </c>
      <c r="G20" s="17">
        <v>28.5</v>
      </c>
      <c r="H20" s="17">
        <v>9.1999999999999993</v>
      </c>
      <c r="I20" s="17">
        <v>1.07</v>
      </c>
    </row>
  </sheetData>
  <dataConsolidate>
    <dataRefs count="2">
      <dataRef ref="D3" sheet="fig 2_3_4_app2"/>
      <dataRef ref="E3" sheet="fig 2_3_4_app2"/>
    </dataRefs>
  </dataConsolidate>
  <mergeCells count="7">
    <mergeCell ref="H1:H2"/>
    <mergeCell ref="I1:I2"/>
    <mergeCell ref="A1:A2"/>
    <mergeCell ref="C1:E1"/>
    <mergeCell ref="B1:B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I20" sqref="I20"/>
    </sheetView>
  </sheetViews>
  <sheetFormatPr defaultRowHeight="14.4" x14ac:dyDescent="0.3"/>
  <cols>
    <col min="2" max="2" width="10.6640625" customWidth="1"/>
    <col min="3" max="3" width="13.44140625" customWidth="1"/>
    <col min="4" max="4" width="14.6640625" customWidth="1"/>
    <col min="5" max="5" width="12.5546875" customWidth="1"/>
    <col min="7" max="7" width="10.6640625" bestFit="1" customWidth="1"/>
  </cols>
  <sheetData>
    <row r="1" spans="1:8" ht="15" thickBot="1" x14ac:dyDescent="0.35"/>
    <row r="2" spans="1:8" x14ac:dyDescent="0.3">
      <c r="A2" s="32"/>
      <c r="B2" s="105" t="s">
        <v>18</v>
      </c>
      <c r="C2" s="105" t="s">
        <v>64</v>
      </c>
      <c r="D2" s="105" t="s">
        <v>86</v>
      </c>
      <c r="E2" s="105" t="s">
        <v>19</v>
      </c>
      <c r="F2" s="29"/>
      <c r="G2" s="22"/>
    </row>
    <row r="3" spans="1:8" ht="15" thickBot="1" x14ac:dyDescent="0.35">
      <c r="A3" s="31" t="s">
        <v>17</v>
      </c>
      <c r="B3" s="106"/>
      <c r="C3" s="106"/>
      <c r="D3" s="106"/>
      <c r="E3" s="106"/>
      <c r="F3" s="29"/>
      <c r="H3" s="7"/>
    </row>
    <row r="4" spans="1:8" ht="15" thickBot="1" x14ac:dyDescent="0.35">
      <c r="A4" s="37">
        <v>2002</v>
      </c>
      <c r="B4" s="50">
        <v>985592</v>
      </c>
      <c r="C4" s="50">
        <v>581147</v>
      </c>
      <c r="D4" s="50">
        <v>204164</v>
      </c>
      <c r="E4" s="57">
        <v>35.131214649649742</v>
      </c>
      <c r="F4" s="65"/>
      <c r="H4" s="7"/>
    </row>
    <row r="5" spans="1:8" ht="15" thickBot="1" x14ac:dyDescent="0.35">
      <c r="A5" s="26">
        <v>2003</v>
      </c>
      <c r="B5" s="51">
        <v>992466</v>
      </c>
      <c r="C5" s="51">
        <v>619789</v>
      </c>
      <c r="D5" s="51">
        <v>241519</v>
      </c>
      <c r="E5" s="58">
        <v>38.967939088948015</v>
      </c>
      <c r="F5" s="65"/>
      <c r="H5" s="7"/>
    </row>
    <row r="6" spans="1:8" ht="15" thickBot="1" x14ac:dyDescent="0.35">
      <c r="A6" s="26">
        <v>2004</v>
      </c>
      <c r="B6" s="51">
        <v>1058035</v>
      </c>
      <c r="C6" s="51">
        <v>648774</v>
      </c>
      <c r="D6" s="51">
        <v>273113</v>
      </c>
      <c r="E6" s="58">
        <v>42.096785629510428</v>
      </c>
      <c r="F6" s="65"/>
      <c r="H6" s="7"/>
    </row>
    <row r="7" spans="1:8" ht="15" thickBot="1" x14ac:dyDescent="0.35">
      <c r="A7" s="26">
        <v>2005</v>
      </c>
      <c r="B7" s="51">
        <v>1101649</v>
      </c>
      <c r="C7" s="51">
        <v>661940</v>
      </c>
      <c r="D7" s="51">
        <v>283905</v>
      </c>
      <c r="E7" s="58">
        <v>42.88983895821373</v>
      </c>
      <c r="F7" s="65"/>
      <c r="H7" s="7"/>
    </row>
    <row r="8" spans="1:8" ht="15" thickBot="1" x14ac:dyDescent="0.35">
      <c r="A8" s="26">
        <v>2006</v>
      </c>
      <c r="B8" s="51">
        <v>1136560</v>
      </c>
      <c r="C8" s="51">
        <v>671812</v>
      </c>
      <c r="D8" s="51">
        <v>286588</v>
      </c>
      <c r="E8" s="58">
        <v>42.658958160914068</v>
      </c>
      <c r="F8" s="65"/>
      <c r="H8" s="7"/>
    </row>
    <row r="9" spans="1:8" ht="15" thickBot="1" x14ac:dyDescent="0.35">
      <c r="A9" s="26">
        <v>2007</v>
      </c>
      <c r="B9" s="51">
        <v>1170768</v>
      </c>
      <c r="C9" s="51">
        <v>660794</v>
      </c>
      <c r="D9" s="51">
        <v>267417</v>
      </c>
      <c r="E9" s="58">
        <v>40.469041789120361</v>
      </c>
      <c r="F9" s="65"/>
      <c r="H9" s="7"/>
    </row>
    <row r="10" spans="1:8" ht="15" thickBot="1" x14ac:dyDescent="0.35">
      <c r="A10" s="26">
        <v>2008</v>
      </c>
      <c r="B10" s="51">
        <v>1196587</v>
      </c>
      <c r="C10" s="51">
        <v>634042</v>
      </c>
      <c r="D10" s="51">
        <v>238476</v>
      </c>
      <c r="E10" s="58">
        <v>37.612019393037052</v>
      </c>
      <c r="F10" s="65"/>
      <c r="H10" s="7"/>
    </row>
    <row r="11" spans="1:8" ht="15" thickBot="1" x14ac:dyDescent="0.35">
      <c r="A11" s="26">
        <v>2009</v>
      </c>
      <c r="B11" s="51">
        <v>1203938</v>
      </c>
      <c r="C11" s="51">
        <v>602288</v>
      </c>
      <c r="D11" s="51">
        <v>204120</v>
      </c>
      <c r="E11" s="58">
        <v>33.890763222909968</v>
      </c>
      <c r="F11" s="65"/>
      <c r="H11" s="7"/>
    </row>
    <row r="12" spans="1:8" ht="15" thickBot="1" x14ac:dyDescent="0.35">
      <c r="A12" s="26">
        <v>2010</v>
      </c>
      <c r="B12" s="51">
        <v>1204340</v>
      </c>
      <c r="C12" s="51">
        <v>574718</v>
      </c>
      <c r="D12" s="51">
        <v>176946</v>
      </c>
      <c r="E12" s="58">
        <v>30.788317052885066</v>
      </c>
      <c r="F12" s="65"/>
      <c r="H12" s="7"/>
    </row>
    <row r="13" spans="1:8" ht="15" thickBot="1" x14ac:dyDescent="0.35">
      <c r="A13" s="26">
        <v>2011</v>
      </c>
      <c r="B13" s="51">
        <v>1192472</v>
      </c>
      <c r="C13" s="51">
        <v>551597</v>
      </c>
      <c r="D13" s="51">
        <v>153284</v>
      </c>
      <c r="E13" s="58">
        <v>27.789128657334977</v>
      </c>
      <c r="F13" s="65"/>
      <c r="H13" s="7"/>
    </row>
    <row r="14" spans="1:8" ht="15" thickBot="1" x14ac:dyDescent="0.35">
      <c r="A14" s="26">
        <v>2012</v>
      </c>
      <c r="B14" s="51">
        <v>1184855</v>
      </c>
      <c r="C14" s="51">
        <v>550702</v>
      </c>
      <c r="D14" s="51">
        <v>148374</v>
      </c>
      <c r="E14" s="58">
        <v>26.942702223707194</v>
      </c>
      <c r="F14" s="65"/>
      <c r="H14" s="7"/>
    </row>
    <row r="15" spans="1:8" ht="15" thickBot="1" x14ac:dyDescent="0.35">
      <c r="A15" s="26">
        <v>2013</v>
      </c>
      <c r="B15" s="51">
        <v>1180634</v>
      </c>
      <c r="C15" s="51">
        <v>535958</v>
      </c>
      <c r="D15" s="51">
        <v>137542</v>
      </c>
      <c r="E15" s="58">
        <v>25.662831789058099</v>
      </c>
      <c r="F15" s="65"/>
      <c r="H15" s="7"/>
    </row>
    <row r="16" spans="1:8" ht="15" thickBot="1" x14ac:dyDescent="0.35">
      <c r="A16" s="26">
        <v>2014</v>
      </c>
      <c r="B16" s="51">
        <v>1178657</v>
      </c>
      <c r="C16" s="51">
        <v>538866</v>
      </c>
      <c r="D16" s="51">
        <v>131908</v>
      </c>
      <c r="E16" s="58">
        <v>24.478812914527918</v>
      </c>
      <c r="F16" s="65"/>
      <c r="H16" s="7"/>
    </row>
    <row r="17" spans="1:9" ht="15" thickBot="1" x14ac:dyDescent="0.35">
      <c r="A17" s="26">
        <v>2015</v>
      </c>
      <c r="B17" s="51">
        <v>1177000</v>
      </c>
      <c r="C17" s="51">
        <v>532761</v>
      </c>
      <c r="D17" s="51">
        <v>133951</v>
      </c>
      <c r="E17" s="58">
        <v>25.142793860661723</v>
      </c>
      <c r="F17" s="65"/>
      <c r="H17" s="7"/>
    </row>
    <row r="18" spans="1:9" ht="15" thickBot="1" x14ac:dyDescent="0.35">
      <c r="A18" s="26">
        <v>2016</v>
      </c>
      <c r="B18" s="51">
        <v>1179465</v>
      </c>
      <c r="C18" s="51">
        <v>526226</v>
      </c>
      <c r="D18" s="51">
        <v>130434</v>
      </c>
      <c r="E18" s="58">
        <v>24.786688609076709</v>
      </c>
      <c r="F18" s="65"/>
      <c r="H18" s="7"/>
    </row>
    <row r="19" spans="1:9" ht="15" thickBot="1" x14ac:dyDescent="0.35">
      <c r="A19" s="38">
        <v>2017</v>
      </c>
      <c r="B19" s="52">
        <v>1178754</v>
      </c>
      <c r="C19" s="53">
        <v>530210</v>
      </c>
      <c r="D19" s="53">
        <v>132544</v>
      </c>
      <c r="E19" s="59">
        <v>24.998396861620868</v>
      </c>
      <c r="F19" s="65"/>
    </row>
    <row r="20" spans="1:9" x14ac:dyDescent="0.3">
      <c r="A20" s="48">
        <v>2018</v>
      </c>
      <c r="B20" s="54">
        <v>1175282</v>
      </c>
      <c r="C20" s="55">
        <v>535401</v>
      </c>
      <c r="D20" s="55">
        <v>129677</v>
      </c>
      <c r="E20" s="60">
        <v>24.220537503665476</v>
      </c>
      <c r="F20" s="21"/>
      <c r="G20" s="5"/>
      <c r="I20" s="5"/>
    </row>
    <row r="21" spans="1:9" x14ac:dyDescent="0.3">
      <c r="A21" s="49">
        <v>2019</v>
      </c>
      <c r="B21" s="56">
        <v>1171219</v>
      </c>
      <c r="C21" s="56">
        <v>541493</v>
      </c>
      <c r="D21" s="74">
        <v>126805</v>
      </c>
      <c r="E21" s="61">
        <v>23.417661908833541</v>
      </c>
      <c r="F21" s="21"/>
    </row>
    <row r="22" spans="1:9" x14ac:dyDescent="0.3">
      <c r="I22" s="5"/>
    </row>
  </sheetData>
  <mergeCells count="4"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I12" sqref="I12"/>
    </sheetView>
  </sheetViews>
  <sheetFormatPr defaultRowHeight="14.4" x14ac:dyDescent="0.3"/>
  <cols>
    <col min="2" max="2" width="10.88671875" customWidth="1"/>
    <col min="3" max="3" width="11.6640625" customWidth="1"/>
    <col min="4" max="5" width="9.33203125" customWidth="1"/>
    <col min="6" max="6" width="13.6640625" customWidth="1"/>
    <col min="7" max="7" width="11.5546875" customWidth="1"/>
    <col min="8" max="8" width="9.6640625" customWidth="1"/>
    <col min="17" max="17" width="9.33203125" customWidth="1"/>
  </cols>
  <sheetData>
    <row r="1" spans="1:9" ht="15" thickBot="1" x14ac:dyDescent="0.35">
      <c r="H1" s="3"/>
      <c r="I1" s="3"/>
    </row>
    <row r="2" spans="1:9" ht="39.75" customHeight="1" thickBot="1" x14ac:dyDescent="0.35">
      <c r="A2" s="110"/>
      <c r="B2" s="107" t="s">
        <v>87</v>
      </c>
      <c r="C2" s="108"/>
      <c r="D2" s="108"/>
      <c r="E2" s="108"/>
      <c r="F2" s="109"/>
      <c r="G2" s="112" t="s">
        <v>110</v>
      </c>
      <c r="H2" s="3"/>
      <c r="I2" s="3"/>
    </row>
    <row r="3" spans="1:9" ht="27" thickBot="1" x14ac:dyDescent="0.35">
      <c r="A3" s="111"/>
      <c r="B3" s="89" t="s">
        <v>27</v>
      </c>
      <c r="C3" s="89" t="s">
        <v>28</v>
      </c>
      <c r="D3" s="89" t="s">
        <v>29</v>
      </c>
      <c r="E3" s="89" t="s">
        <v>123</v>
      </c>
      <c r="F3" s="89" t="s">
        <v>88</v>
      </c>
      <c r="G3" s="113"/>
      <c r="H3" s="3"/>
      <c r="I3" s="12"/>
    </row>
    <row r="4" spans="1:9" ht="15" thickBot="1" x14ac:dyDescent="0.35">
      <c r="A4" s="62">
        <v>2002</v>
      </c>
      <c r="B4" s="63">
        <v>18.756663019622096</v>
      </c>
      <c r="C4" s="64">
        <v>16.27</v>
      </c>
      <c r="D4" s="63">
        <v>8.17</v>
      </c>
      <c r="E4" s="63">
        <v>2.4</v>
      </c>
      <c r="F4" s="63">
        <v>9.9916187311848521</v>
      </c>
      <c r="G4" s="63">
        <v>4.6399999999999997</v>
      </c>
      <c r="H4" s="3"/>
      <c r="I4" s="3"/>
    </row>
    <row r="5" spans="1:9" ht="15" thickBot="1" x14ac:dyDescent="0.35">
      <c r="A5" s="62">
        <v>2003</v>
      </c>
      <c r="B5" s="63">
        <v>19.565699952615013</v>
      </c>
      <c r="C5" s="64">
        <v>16.95</v>
      </c>
      <c r="D5" s="63">
        <v>8.06</v>
      </c>
      <c r="E5" s="63">
        <v>2.25</v>
      </c>
      <c r="F5" s="63">
        <v>10.550918584726237</v>
      </c>
      <c r="G5" s="63">
        <v>4.95</v>
      </c>
      <c r="H5" s="3"/>
      <c r="I5" s="3"/>
    </row>
    <row r="6" spans="1:9" ht="15" thickBot="1" x14ac:dyDescent="0.35">
      <c r="A6" s="62">
        <v>2004</v>
      </c>
      <c r="B6" s="63">
        <v>20.164240569725333</v>
      </c>
      <c r="C6" s="64">
        <v>17.43</v>
      </c>
      <c r="D6" s="63">
        <v>7.9</v>
      </c>
      <c r="E6" s="63">
        <v>2.12</v>
      </c>
      <c r="F6" s="63">
        <v>10.989334242447214</v>
      </c>
      <c r="G6" s="63">
        <v>5.21</v>
      </c>
      <c r="H6" s="3"/>
      <c r="I6" s="3"/>
    </row>
    <row r="7" spans="1:9" ht="15" thickBot="1" x14ac:dyDescent="0.35">
      <c r="A7" s="62">
        <v>2005</v>
      </c>
      <c r="B7" s="63">
        <v>20.663946963784422</v>
      </c>
      <c r="C7" s="64">
        <v>17.809999999999999</v>
      </c>
      <c r="D7" s="63">
        <v>7.71</v>
      </c>
      <c r="E7" s="63">
        <v>2.0299999999999998</v>
      </c>
      <c r="F7" s="63">
        <v>11.36017698701963</v>
      </c>
      <c r="G7" s="63">
        <v>5.45</v>
      </c>
      <c r="H7" s="3"/>
      <c r="I7" s="3"/>
    </row>
    <row r="8" spans="1:9" ht="15" thickBot="1" x14ac:dyDescent="0.35">
      <c r="A8" s="62">
        <v>2006</v>
      </c>
      <c r="B8" s="63">
        <v>21.094359260051636</v>
      </c>
      <c r="C8" s="64">
        <v>18.14</v>
      </c>
      <c r="D8" s="63">
        <v>7.5</v>
      </c>
      <c r="E8" s="63">
        <v>1.95</v>
      </c>
      <c r="F8" s="63">
        <v>11.687467025520137</v>
      </c>
      <c r="G8" s="63">
        <v>5.68</v>
      </c>
      <c r="H8" s="3"/>
      <c r="I8" s="3"/>
    </row>
    <row r="9" spans="1:9" ht="15" thickBot="1" x14ac:dyDescent="0.35">
      <c r="A9" s="62">
        <v>2007</v>
      </c>
      <c r="B9" s="63">
        <v>21.508725899008915</v>
      </c>
      <c r="C9" s="64">
        <v>18.46</v>
      </c>
      <c r="D9" s="63">
        <v>7.31</v>
      </c>
      <c r="E9" s="63">
        <v>1.9</v>
      </c>
      <c r="F9" s="63">
        <v>12.012186643193951</v>
      </c>
      <c r="G9" s="63">
        <v>5.91</v>
      </c>
      <c r="H9" s="3"/>
      <c r="I9" s="3"/>
    </row>
    <row r="10" spans="1:9" ht="15" thickBot="1" x14ac:dyDescent="0.35">
      <c r="A10" s="62">
        <v>2008</v>
      </c>
      <c r="B10" s="63">
        <v>21.966075089123137</v>
      </c>
      <c r="C10" s="64">
        <v>18.82</v>
      </c>
      <c r="D10" s="63">
        <v>7.16</v>
      </c>
      <c r="E10" s="63">
        <v>1.85</v>
      </c>
      <c r="F10" s="63">
        <v>12.351797308029818</v>
      </c>
      <c r="G10" s="63">
        <v>6.17</v>
      </c>
      <c r="H10" s="3"/>
      <c r="I10" s="3"/>
    </row>
    <row r="11" spans="1:9" ht="15" thickBot="1" x14ac:dyDescent="0.35">
      <c r="A11" s="62">
        <v>2009</v>
      </c>
      <c r="B11" s="63">
        <v>22.391983315974098</v>
      </c>
      <c r="C11" s="64">
        <v>19.149999999999999</v>
      </c>
      <c r="D11" s="63">
        <v>6.98</v>
      </c>
      <c r="E11" s="63">
        <v>1.72</v>
      </c>
      <c r="F11" s="63">
        <v>12.647784295191153</v>
      </c>
      <c r="G11" s="63">
        <v>6.4099999999999993</v>
      </c>
      <c r="H11" s="3"/>
      <c r="I11" s="3"/>
    </row>
    <row r="12" spans="1:9" ht="15" thickBot="1" x14ac:dyDescent="0.35">
      <c r="A12" s="62">
        <v>2010</v>
      </c>
      <c r="B12" s="63">
        <v>22.838439465754409</v>
      </c>
      <c r="C12" s="64">
        <v>19.5</v>
      </c>
      <c r="D12" s="63">
        <v>6.86</v>
      </c>
      <c r="E12" s="63">
        <v>1.69</v>
      </c>
      <c r="F12" s="63">
        <v>12.942873873525166</v>
      </c>
      <c r="G12" s="63">
        <v>6.6599999999999993</v>
      </c>
      <c r="H12" s="3"/>
      <c r="I12" s="3"/>
    </row>
    <row r="13" spans="1:9" ht="15" thickBot="1" x14ac:dyDescent="0.35">
      <c r="A13" s="62">
        <v>2011</v>
      </c>
      <c r="B13" s="63">
        <v>23.242932013110838</v>
      </c>
      <c r="C13" s="64">
        <v>19.809999999999999</v>
      </c>
      <c r="D13" s="63">
        <v>6.68</v>
      </c>
      <c r="E13" s="63">
        <v>1.6</v>
      </c>
      <c r="F13" s="63">
        <v>13.233622250955396</v>
      </c>
      <c r="G13" s="63">
        <v>6.92</v>
      </c>
      <c r="H13" s="3"/>
      <c r="I13" s="3"/>
    </row>
    <row r="14" spans="1:9" ht="15" thickBot="1" x14ac:dyDescent="0.35">
      <c r="A14" s="62">
        <v>2012</v>
      </c>
      <c r="B14" s="63">
        <v>23.596537703640603</v>
      </c>
      <c r="C14" s="64">
        <v>20.079999999999998</v>
      </c>
      <c r="D14" s="63">
        <v>6.51</v>
      </c>
      <c r="E14" s="63">
        <v>1.5</v>
      </c>
      <c r="F14" s="63">
        <v>13.484700445386707</v>
      </c>
      <c r="G14" s="63">
        <v>7.1599999999999993</v>
      </c>
      <c r="H14" s="3"/>
      <c r="I14" s="3"/>
    </row>
    <row r="15" spans="1:9" ht="15" thickBot="1" x14ac:dyDescent="0.35">
      <c r="A15" s="62">
        <v>2013</v>
      </c>
      <c r="B15" s="63">
        <v>23.859783904926115</v>
      </c>
      <c r="C15" s="64">
        <v>20.27</v>
      </c>
      <c r="D15" s="63">
        <v>6.3</v>
      </c>
      <c r="E15" s="63">
        <v>1.39</v>
      </c>
      <c r="F15" s="63">
        <v>13.685982765670554</v>
      </c>
      <c r="G15" s="63">
        <v>7.38</v>
      </c>
      <c r="H15" s="3"/>
      <c r="I15" s="3"/>
    </row>
    <row r="16" spans="1:9" ht="15" thickBot="1" x14ac:dyDescent="0.35">
      <c r="A16" s="62">
        <v>2014</v>
      </c>
      <c r="B16" s="63">
        <v>24.052484348968072</v>
      </c>
      <c r="C16" s="64">
        <v>20.399999999999999</v>
      </c>
      <c r="D16" s="63">
        <v>6.08</v>
      </c>
      <c r="E16" s="63">
        <v>1.31</v>
      </c>
      <c r="F16" s="63">
        <v>13.856499475374473</v>
      </c>
      <c r="G16" s="63">
        <v>7.58</v>
      </c>
      <c r="H16" s="3"/>
      <c r="I16" s="3"/>
    </row>
    <row r="17" spans="1:9" ht="15" thickBot="1" x14ac:dyDescent="0.35">
      <c r="A17" s="62">
        <v>2015</v>
      </c>
      <c r="B17" s="63">
        <v>23.995309752526765</v>
      </c>
      <c r="C17" s="64">
        <v>20.309999999999999</v>
      </c>
      <c r="D17" s="63">
        <v>5.7</v>
      </c>
      <c r="E17" s="63">
        <v>1.04</v>
      </c>
      <c r="F17" s="63">
        <v>13.891290876512945</v>
      </c>
      <c r="G17" s="63">
        <v>7.72</v>
      </c>
      <c r="H17" s="3"/>
      <c r="I17" s="3"/>
    </row>
    <row r="18" spans="1:9" ht="15" thickBot="1" x14ac:dyDescent="0.35">
      <c r="A18" s="62">
        <v>2016</v>
      </c>
      <c r="B18" s="63">
        <v>23.882567494646228</v>
      </c>
      <c r="C18" s="64">
        <v>20.18</v>
      </c>
      <c r="D18" s="63">
        <v>5.38</v>
      </c>
      <c r="E18" s="63">
        <v>0.98</v>
      </c>
      <c r="F18" s="63">
        <v>13.903304282132448</v>
      </c>
      <c r="G18" s="63">
        <v>7.8400000000000007</v>
      </c>
      <c r="H18" s="3"/>
      <c r="I18" s="3"/>
    </row>
    <row r="19" spans="1:9" ht="15" thickBot="1" x14ac:dyDescent="0.35">
      <c r="A19" s="62">
        <v>2017</v>
      </c>
      <c r="B19" s="63">
        <v>23.543030911490288</v>
      </c>
      <c r="C19" s="64">
        <v>19.84</v>
      </c>
      <c r="D19" s="63">
        <v>4.95</v>
      </c>
      <c r="E19" s="63">
        <v>0.73</v>
      </c>
      <c r="F19" s="63">
        <v>13.792659931596537</v>
      </c>
      <c r="G19" s="63">
        <v>7.9</v>
      </c>
      <c r="I19" s="3"/>
    </row>
    <row r="20" spans="1:9" x14ac:dyDescent="0.3">
      <c r="A20" s="72">
        <v>2018</v>
      </c>
      <c r="B20" s="64">
        <v>23.153093885348891</v>
      </c>
      <c r="C20" s="64">
        <v>19.48</v>
      </c>
      <c r="D20" s="64">
        <v>4.58</v>
      </c>
      <c r="E20" s="64">
        <v>0.68</v>
      </c>
      <c r="F20" s="64">
        <v>13.660068133511826</v>
      </c>
      <c r="G20" s="64">
        <v>7.9400000000000013</v>
      </c>
      <c r="I20" s="3"/>
    </row>
    <row r="21" spans="1:9" x14ac:dyDescent="0.3">
      <c r="A21" s="73">
        <v>2019</v>
      </c>
      <c r="B21" s="64">
        <v>22.705721969422033</v>
      </c>
      <c r="C21" s="64">
        <v>19.07</v>
      </c>
      <c r="D21" s="64">
        <v>4.3</v>
      </c>
      <c r="E21" s="64">
        <v>0.68</v>
      </c>
      <c r="F21" s="64">
        <v>13.529146611669015</v>
      </c>
      <c r="G21" s="64">
        <v>7.97</v>
      </c>
    </row>
  </sheetData>
  <mergeCells count="3">
    <mergeCell ref="B2:F2"/>
    <mergeCell ref="A2:A3"/>
    <mergeCell ref="G2:G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workbookViewId="0">
      <selection activeCell="F24" sqref="F24"/>
    </sheetView>
  </sheetViews>
  <sheetFormatPr defaultRowHeight="14.4" x14ac:dyDescent="0.3"/>
  <cols>
    <col min="2" max="2" width="11.33203125" customWidth="1"/>
    <col min="3" max="3" width="11.44140625" customWidth="1"/>
    <col min="4" max="4" width="11.33203125" bestFit="1" customWidth="1"/>
    <col min="5" max="6" width="11.33203125" customWidth="1"/>
    <col min="7" max="7" width="11.33203125" bestFit="1" customWidth="1"/>
  </cols>
  <sheetData>
    <row r="1" spans="2:21" ht="28.8" x14ac:dyDescent="0.3">
      <c r="B1" s="1" t="s">
        <v>63</v>
      </c>
      <c r="C1" s="33" t="s">
        <v>89</v>
      </c>
      <c r="D1" s="33" t="s">
        <v>29</v>
      </c>
      <c r="E1" s="33" t="s">
        <v>78</v>
      </c>
      <c r="F1" s="33" t="s">
        <v>111</v>
      </c>
      <c r="G1" s="23" t="s">
        <v>9</v>
      </c>
    </row>
    <row r="2" spans="2:21" x14ac:dyDescent="0.3">
      <c r="B2" s="1" t="s">
        <v>90</v>
      </c>
      <c r="C2" s="11">
        <v>-1.1219144074045653</v>
      </c>
      <c r="D2" s="34">
        <v>3.1576890306426275</v>
      </c>
      <c r="E2" s="11">
        <v>1.471076291331799</v>
      </c>
      <c r="F2" s="34">
        <v>1.4402942018709304</v>
      </c>
      <c r="G2" s="11">
        <v>0.9688031265466609</v>
      </c>
      <c r="I2" s="6"/>
      <c r="J2" s="6"/>
      <c r="K2" s="6"/>
      <c r="L2" s="6"/>
      <c r="M2" s="6"/>
      <c r="N2" s="6"/>
    </row>
    <row r="3" spans="2:21" x14ac:dyDescent="0.3">
      <c r="B3" s="1" t="s">
        <v>91</v>
      </c>
      <c r="C3" s="11">
        <v>-0.7647147184855092</v>
      </c>
      <c r="D3" s="34">
        <v>3.0762543087791765</v>
      </c>
      <c r="E3" s="11">
        <v>1.6238139010872115</v>
      </c>
      <c r="F3" s="34">
        <v>1.3701781168208067</v>
      </c>
      <c r="G3" s="11">
        <v>1.0703770153500878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x14ac:dyDescent="0.3">
      <c r="B4" s="1" t="s">
        <v>92</v>
      </c>
      <c r="C4" s="11">
        <v>-0.4026436615276906</v>
      </c>
      <c r="D4" s="34">
        <v>2.5546941764158846</v>
      </c>
      <c r="E4" s="11">
        <v>1.7588044932599234</v>
      </c>
      <c r="F4" s="34">
        <v>1.5082610771880365</v>
      </c>
      <c r="G4" s="11">
        <v>1.1564856573584497</v>
      </c>
      <c r="I4" s="6"/>
      <c r="J4" s="6"/>
      <c r="K4" s="6"/>
      <c r="L4" s="6"/>
      <c r="M4" s="6"/>
      <c r="N4" s="6"/>
    </row>
    <row r="5" spans="2:21" x14ac:dyDescent="0.3">
      <c r="B5" s="1" t="s">
        <v>93</v>
      </c>
      <c r="C5" s="11">
        <v>-3.8887535680580211E-2</v>
      </c>
      <c r="D5" s="34">
        <v>1.695951437791561</v>
      </c>
      <c r="E5" s="11">
        <v>1.904809548100721</v>
      </c>
      <c r="F5" s="34">
        <v>1.7778590705375252</v>
      </c>
      <c r="G5" s="11">
        <v>1.2170722289129654</v>
      </c>
      <c r="I5" s="6"/>
      <c r="J5" s="6"/>
      <c r="K5" s="6"/>
      <c r="L5" s="6"/>
      <c r="M5" s="6"/>
      <c r="N5" s="6"/>
    </row>
    <row r="6" spans="2:21" x14ac:dyDescent="0.3">
      <c r="B6" s="1" t="s">
        <v>94</v>
      </c>
      <c r="C6" s="11">
        <v>0.28370490589368319</v>
      </c>
      <c r="D6" s="34">
        <v>1.2920492578233462</v>
      </c>
      <c r="E6" s="11">
        <v>2.0758190188169041</v>
      </c>
      <c r="F6" s="34">
        <v>1.9464198286016126</v>
      </c>
      <c r="G6" s="11">
        <v>1.3170528680735172</v>
      </c>
      <c r="I6" s="6"/>
      <c r="J6" s="6"/>
      <c r="K6" s="6"/>
      <c r="L6" s="6"/>
      <c r="M6" s="6"/>
      <c r="N6" s="6"/>
    </row>
    <row r="7" spans="2:21" x14ac:dyDescent="0.3">
      <c r="B7" s="1" t="s">
        <v>95</v>
      </c>
      <c r="C7" s="11">
        <v>0.54047881362338523</v>
      </c>
      <c r="D7" s="34">
        <v>0.89359003037700857</v>
      </c>
      <c r="E7" s="11">
        <v>2.3241056295222831</v>
      </c>
      <c r="F7" s="34">
        <v>2.1739072935811508</v>
      </c>
      <c r="G7" s="11">
        <v>1.4276892486066683</v>
      </c>
      <c r="I7" s="6"/>
      <c r="J7" s="6"/>
      <c r="K7" s="6"/>
      <c r="L7" s="6"/>
      <c r="M7" s="6"/>
      <c r="N7" s="6"/>
    </row>
    <row r="8" spans="2:21" x14ac:dyDescent="0.3">
      <c r="B8" s="1" t="s">
        <v>96</v>
      </c>
      <c r="C8" s="11">
        <v>0.75189086149662687</v>
      </c>
      <c r="D8" s="34">
        <v>0.52996400897221996</v>
      </c>
      <c r="E8" s="11">
        <v>2.4035879506865663</v>
      </c>
      <c r="F8" s="34">
        <v>2.3407791389616155</v>
      </c>
      <c r="G8" s="11">
        <v>1.495692550858472</v>
      </c>
      <c r="I8" s="6"/>
      <c r="J8" s="6"/>
      <c r="K8" s="6"/>
      <c r="L8" s="6"/>
      <c r="M8" s="6"/>
      <c r="N8" s="6"/>
    </row>
    <row r="9" spans="2:21" x14ac:dyDescent="0.3">
      <c r="B9" s="1" t="s">
        <v>97</v>
      </c>
      <c r="C9" s="11">
        <v>0.96251454527539215</v>
      </c>
      <c r="D9" s="34">
        <v>0.1944757067777298</v>
      </c>
      <c r="E9" s="11">
        <v>2.8529061371151521</v>
      </c>
      <c r="F9" s="34">
        <v>2.3604047545780582</v>
      </c>
      <c r="G9" s="11">
        <v>1.538664550964185</v>
      </c>
      <c r="I9" s="6"/>
      <c r="J9" s="6"/>
      <c r="K9" s="6"/>
      <c r="L9" s="6"/>
      <c r="M9" s="6"/>
      <c r="N9" s="6"/>
    </row>
    <row r="10" spans="2:21" x14ac:dyDescent="0.3">
      <c r="B10" s="1" t="s">
        <v>98</v>
      </c>
      <c r="C10" s="11">
        <v>1.0319725983670744</v>
      </c>
      <c r="D10" s="34">
        <v>-0.59840273855183146</v>
      </c>
      <c r="E10" s="11">
        <v>2.9305936745092183</v>
      </c>
      <c r="F10" s="34">
        <v>2.6746250685507493</v>
      </c>
      <c r="G10" s="11">
        <v>1.5474346898305853</v>
      </c>
      <c r="I10" s="6"/>
      <c r="J10" s="6"/>
      <c r="K10" s="6"/>
      <c r="L10" s="6"/>
      <c r="M10" s="6"/>
      <c r="N10" s="6"/>
    </row>
    <row r="11" spans="2:21" x14ac:dyDescent="0.3">
      <c r="B11" s="1" t="s">
        <v>99</v>
      </c>
      <c r="C11" s="11">
        <v>1.2158371618381782</v>
      </c>
      <c r="D11" s="34">
        <v>-0.99789259165677935</v>
      </c>
      <c r="E11" s="11">
        <v>2.9916770462950968</v>
      </c>
      <c r="F11" s="34">
        <v>2.6315158498145159</v>
      </c>
      <c r="G11" s="11">
        <v>1.5253353586915681</v>
      </c>
      <c r="I11" s="6"/>
      <c r="J11" s="6"/>
      <c r="K11" s="6"/>
      <c r="L11" s="6"/>
      <c r="M11" s="6"/>
      <c r="N11" s="6"/>
    </row>
    <row r="12" spans="2:21" x14ac:dyDescent="0.3">
      <c r="B12" s="1" t="s">
        <v>100</v>
      </c>
      <c r="C12" s="11">
        <v>1.41146068413352</v>
      </c>
      <c r="D12" s="34">
        <v>-1.4064001354810622</v>
      </c>
      <c r="E12" s="11">
        <v>3.1603512768648812</v>
      </c>
      <c r="F12" s="34">
        <v>2.6343756112187928</v>
      </c>
      <c r="G12" s="11">
        <v>1.5387037661989589</v>
      </c>
      <c r="I12" s="6"/>
      <c r="J12" s="6"/>
      <c r="K12" s="6"/>
      <c r="L12" s="6"/>
      <c r="M12" s="6"/>
      <c r="N12" s="6"/>
    </row>
    <row r="13" spans="2:21" x14ac:dyDescent="0.3">
      <c r="B13" s="1" t="s">
        <v>101</v>
      </c>
      <c r="C13" s="11">
        <v>1.3582056104241718</v>
      </c>
      <c r="D13" s="34">
        <v>-1.4547609770563601</v>
      </c>
      <c r="E13" s="11">
        <v>3.19074186008014</v>
      </c>
      <c r="F13" s="34">
        <v>2.5873383533703289</v>
      </c>
      <c r="G13" s="11">
        <v>1.5200870128080546</v>
      </c>
      <c r="I13" s="6"/>
      <c r="J13" s="6"/>
      <c r="K13" s="6"/>
      <c r="L13" s="6"/>
      <c r="M13" s="6"/>
      <c r="N13" s="6"/>
    </row>
    <row r="14" spans="2:21" x14ac:dyDescent="0.3">
      <c r="B14" s="1" t="s">
        <v>102</v>
      </c>
      <c r="C14" s="11">
        <v>1.3891464846479038</v>
      </c>
      <c r="D14" s="34">
        <v>-1.4423404486215823</v>
      </c>
      <c r="E14" s="11">
        <v>3.158323138430946</v>
      </c>
      <c r="F14" s="34">
        <v>2.5000920443348051</v>
      </c>
      <c r="G14" s="11">
        <v>1.513440917599435</v>
      </c>
      <c r="I14" s="6"/>
      <c r="J14" s="6"/>
      <c r="K14" s="6"/>
      <c r="L14" s="6"/>
      <c r="M14" s="6"/>
      <c r="N14" s="6"/>
    </row>
    <row r="15" spans="2:21" x14ac:dyDescent="0.3">
      <c r="B15" s="1" t="s">
        <v>77</v>
      </c>
      <c r="C15" s="11">
        <v>1.3998598365676735</v>
      </c>
      <c r="D15" s="34">
        <v>-1.2754318624264782</v>
      </c>
      <c r="E15" s="11">
        <v>3.1223344793905787</v>
      </c>
      <c r="F15" s="34">
        <v>2.388527080802711</v>
      </c>
      <c r="G15" s="11">
        <v>1.5148229842105114</v>
      </c>
      <c r="I15" s="6"/>
      <c r="J15" s="6"/>
      <c r="K15" s="6"/>
      <c r="L15" s="6"/>
      <c r="M15" s="6"/>
      <c r="N15" s="6"/>
    </row>
    <row r="16" spans="2:21" x14ac:dyDescent="0.3">
      <c r="B16" s="39" t="s">
        <v>103</v>
      </c>
      <c r="C16" s="11">
        <v>1.4767481794353616</v>
      </c>
      <c r="D16" s="34">
        <v>-1.3233086882419147</v>
      </c>
      <c r="E16" s="11">
        <v>3.0626470010068911</v>
      </c>
      <c r="F16" s="34">
        <v>2.2759357654565093</v>
      </c>
      <c r="G16" s="11">
        <v>1.4919022025736042</v>
      </c>
      <c r="I16" s="6"/>
      <c r="J16" s="6"/>
      <c r="K16" s="6"/>
      <c r="L16" s="6"/>
      <c r="M16" s="6"/>
      <c r="N16" s="6"/>
    </row>
    <row r="17" spans="2:14" x14ac:dyDescent="0.3">
      <c r="B17" s="40" t="s">
        <v>107</v>
      </c>
      <c r="C17" s="34">
        <v>1.4079161178569941</v>
      </c>
      <c r="D17" s="34">
        <v>-1.1687372655871207</v>
      </c>
      <c r="E17" s="34">
        <v>3.0669308986923522</v>
      </c>
      <c r="F17" s="34">
        <v>2.1584978886960444</v>
      </c>
      <c r="G17" s="34">
        <v>1.4628051631375558</v>
      </c>
      <c r="I17" s="6"/>
      <c r="J17" s="6"/>
      <c r="K17" s="6"/>
      <c r="L17" s="6"/>
      <c r="M17" s="6"/>
      <c r="N17" s="6"/>
    </row>
    <row r="18" spans="2:14" x14ac:dyDescent="0.3">
      <c r="B18" s="40" t="s">
        <v>118</v>
      </c>
      <c r="C18" s="34">
        <v>1.0274385322065467</v>
      </c>
      <c r="D18" s="34">
        <v>-0.34240005445529348</v>
      </c>
      <c r="E18" s="34">
        <v>2.9968833860258859</v>
      </c>
      <c r="F18" s="34">
        <v>2.0177533456829151</v>
      </c>
      <c r="G18" s="34">
        <v>1.4322334823225522</v>
      </c>
      <c r="I18" s="6"/>
      <c r="J18" s="6"/>
      <c r="K18" s="6"/>
      <c r="L18" s="6"/>
      <c r="M18" s="6"/>
      <c r="N18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>
      <pane xSplit="1" topLeftCell="B1" activePane="topRight" state="frozen"/>
      <selection pane="topRight" activeCell="B3" sqref="B3:P20"/>
    </sheetView>
  </sheetViews>
  <sheetFormatPr defaultRowHeight="14.4" x14ac:dyDescent="0.3"/>
  <cols>
    <col min="2" max="4" width="11.33203125" bestFit="1" customWidth="1"/>
    <col min="5" max="7" width="10.33203125" bestFit="1" customWidth="1"/>
    <col min="8" max="9" width="9.44140625" bestFit="1" customWidth="1"/>
    <col min="10" max="13" width="10.33203125" bestFit="1" customWidth="1"/>
    <col min="14" max="16" width="11.33203125" bestFit="1" customWidth="1"/>
    <col min="18" max="18" width="9.6640625" bestFit="1" customWidth="1"/>
    <col min="19" max="19" width="10.33203125" bestFit="1" customWidth="1"/>
  </cols>
  <sheetData>
    <row r="1" spans="1:19" x14ac:dyDescent="0.3">
      <c r="A1" s="10"/>
      <c r="B1" s="10" t="s">
        <v>115</v>
      </c>
      <c r="C1" s="10"/>
      <c r="D1" s="10"/>
      <c r="E1" s="10" t="s">
        <v>6</v>
      </c>
      <c r="F1" s="10"/>
      <c r="G1" s="10"/>
      <c r="H1" s="10" t="s">
        <v>7</v>
      </c>
      <c r="I1" s="10"/>
      <c r="J1" s="10"/>
      <c r="K1" s="10" t="s">
        <v>8</v>
      </c>
      <c r="L1" s="10"/>
      <c r="M1" s="10"/>
      <c r="N1" s="10" t="s">
        <v>31</v>
      </c>
      <c r="O1" s="10"/>
      <c r="P1" s="10"/>
    </row>
    <row r="2" spans="1:19" x14ac:dyDescent="0.3">
      <c r="A2" s="10"/>
      <c r="B2" s="10" t="s">
        <v>22</v>
      </c>
      <c r="C2" s="10" t="s">
        <v>23</v>
      </c>
      <c r="D2" s="10" t="s">
        <v>9</v>
      </c>
      <c r="E2" s="10" t="s">
        <v>22</v>
      </c>
      <c r="F2" s="10" t="s">
        <v>23</v>
      </c>
      <c r="G2" s="10" t="s">
        <v>9</v>
      </c>
      <c r="H2" s="10" t="s">
        <v>22</v>
      </c>
      <c r="I2" s="10" t="s">
        <v>23</v>
      </c>
      <c r="J2" s="10" t="s">
        <v>9</v>
      </c>
      <c r="K2" s="10" t="s">
        <v>22</v>
      </c>
      <c r="L2" s="10" t="s">
        <v>23</v>
      </c>
      <c r="M2" s="10" t="s">
        <v>9</v>
      </c>
      <c r="N2" s="10" t="s">
        <v>22</v>
      </c>
      <c r="O2" s="10" t="s">
        <v>23</v>
      </c>
      <c r="P2" s="10" t="s">
        <v>9</v>
      </c>
    </row>
    <row r="3" spans="1:19" x14ac:dyDescent="0.3">
      <c r="A3" s="10" t="s">
        <v>32</v>
      </c>
      <c r="B3" s="20">
        <v>2493587.83</v>
      </c>
      <c r="C3" s="20">
        <v>2433264.6615000004</v>
      </c>
      <c r="D3" s="20">
        <v>4926852.4915000005</v>
      </c>
      <c r="E3" s="20">
        <v>242060.28</v>
      </c>
      <c r="F3" s="20">
        <v>236023.87</v>
      </c>
      <c r="G3" s="20">
        <v>478084.15</v>
      </c>
      <c r="H3" s="20">
        <v>50094.144999999997</v>
      </c>
      <c r="I3" s="20">
        <v>48388.125</v>
      </c>
      <c r="J3" s="20">
        <v>98482.26999999999</v>
      </c>
      <c r="K3" s="20">
        <v>117715</v>
      </c>
      <c r="L3" s="20">
        <v>112812.04999999999</v>
      </c>
      <c r="M3" s="20">
        <v>230527.05</v>
      </c>
      <c r="N3" s="20">
        <v>2903457.2549999999</v>
      </c>
      <c r="O3" s="20">
        <v>2830488.7065000003</v>
      </c>
      <c r="P3" s="20">
        <v>5733945.9615000002</v>
      </c>
      <c r="R3" s="7" t="s">
        <v>119</v>
      </c>
      <c r="S3" s="21">
        <f>SUM(P3:P5)/P20*100</f>
        <v>28.752498659409127</v>
      </c>
    </row>
    <row r="4" spans="1:19" x14ac:dyDescent="0.3">
      <c r="A4" s="10" t="s">
        <v>33</v>
      </c>
      <c r="B4" s="20">
        <v>2489446.13</v>
      </c>
      <c r="C4" s="20">
        <v>2422168.6340000001</v>
      </c>
      <c r="D4" s="20">
        <v>4911614.7640000004</v>
      </c>
      <c r="E4" s="20">
        <v>240167.86499999996</v>
      </c>
      <c r="F4" s="20">
        <v>234677.54</v>
      </c>
      <c r="G4" s="20">
        <v>474845.40499999997</v>
      </c>
      <c r="H4" s="20">
        <v>49765.154999999999</v>
      </c>
      <c r="I4" s="20">
        <v>47703.55</v>
      </c>
      <c r="J4" s="20">
        <v>97468.705000000002</v>
      </c>
      <c r="K4" s="20">
        <v>129355</v>
      </c>
      <c r="L4" s="20">
        <v>124155.31</v>
      </c>
      <c r="M4" s="20">
        <v>253510.31</v>
      </c>
      <c r="N4" s="20">
        <v>2908734.1499999994</v>
      </c>
      <c r="O4" s="20">
        <v>2828705.034</v>
      </c>
      <c r="P4" s="20">
        <v>5737439.1839999994</v>
      </c>
      <c r="R4" s="7" t="s">
        <v>120</v>
      </c>
      <c r="S4" s="21">
        <f>SUM(P15:P19)/P20*100</f>
        <v>9.02637297212903</v>
      </c>
    </row>
    <row r="5" spans="1:19" x14ac:dyDescent="0.3">
      <c r="A5" s="10" t="s">
        <v>34</v>
      </c>
      <c r="B5" s="20">
        <v>2331063.5299999998</v>
      </c>
      <c r="C5" s="20">
        <v>2293569.3125</v>
      </c>
      <c r="D5" s="20">
        <v>4624632.8424999993</v>
      </c>
      <c r="E5" s="20">
        <v>226844.58000000002</v>
      </c>
      <c r="F5" s="20">
        <v>222703.99000000002</v>
      </c>
      <c r="G5" s="20">
        <v>449548.57000000007</v>
      </c>
      <c r="H5" s="20">
        <v>47115.504999999997</v>
      </c>
      <c r="I5" s="20">
        <v>44719</v>
      </c>
      <c r="J5" s="20">
        <v>91834.505000000005</v>
      </c>
      <c r="K5" s="20">
        <v>133532</v>
      </c>
      <c r="L5" s="20">
        <v>128354.36499999999</v>
      </c>
      <c r="M5" s="20">
        <v>261886.36499999999</v>
      </c>
      <c r="N5" s="20">
        <v>2738555.6149999998</v>
      </c>
      <c r="O5" s="20">
        <v>2689346.6675000004</v>
      </c>
      <c r="P5" s="20">
        <v>5427902.2825000007</v>
      </c>
      <c r="R5" s="7"/>
      <c r="S5" s="21"/>
    </row>
    <row r="6" spans="1:19" x14ac:dyDescent="0.3">
      <c r="A6" s="10" t="s">
        <v>35</v>
      </c>
      <c r="B6" s="20">
        <v>1968108.8940000001</v>
      </c>
      <c r="C6" s="20">
        <v>1949465.9045000002</v>
      </c>
      <c r="D6" s="20">
        <v>3917574.7985000005</v>
      </c>
      <c r="E6" s="20">
        <v>206804.88</v>
      </c>
      <c r="F6" s="20">
        <v>203899.81000000003</v>
      </c>
      <c r="G6" s="20">
        <v>410704.69000000006</v>
      </c>
      <c r="H6" s="20">
        <v>44959.34</v>
      </c>
      <c r="I6" s="20">
        <v>42501.764999999999</v>
      </c>
      <c r="J6" s="20">
        <v>87461.104999999996</v>
      </c>
      <c r="K6" s="20">
        <v>124102</v>
      </c>
      <c r="L6" s="20">
        <v>120159.16500000001</v>
      </c>
      <c r="M6" s="20">
        <v>244261.16500000001</v>
      </c>
      <c r="N6" s="20">
        <v>2343975.1140000001</v>
      </c>
      <c r="O6" s="20">
        <v>2316026.6445000004</v>
      </c>
      <c r="P6" s="20">
        <v>4660001.7585000005</v>
      </c>
      <c r="R6" s="7"/>
      <c r="S6" s="21"/>
    </row>
    <row r="7" spans="1:19" x14ac:dyDescent="0.3">
      <c r="A7" s="10" t="s">
        <v>36</v>
      </c>
      <c r="B7" s="20">
        <v>2075047.588</v>
      </c>
      <c r="C7" s="20">
        <v>2049234.4880000001</v>
      </c>
      <c r="D7" s="20">
        <v>4124282.0760000004</v>
      </c>
      <c r="E7" s="20">
        <v>214488.10499999998</v>
      </c>
      <c r="F7" s="20">
        <v>212276.75</v>
      </c>
      <c r="G7" s="20">
        <v>426764.85499999998</v>
      </c>
      <c r="H7" s="20">
        <v>55525.434999999998</v>
      </c>
      <c r="I7" s="20">
        <v>48688.55</v>
      </c>
      <c r="J7" s="20">
        <v>104213.985</v>
      </c>
      <c r="K7" s="20">
        <v>130335</v>
      </c>
      <c r="L7" s="20">
        <v>128589.78</v>
      </c>
      <c r="M7" s="20">
        <v>258924.78</v>
      </c>
      <c r="N7" s="20">
        <v>2475396.128</v>
      </c>
      <c r="O7" s="20">
        <v>2438789.5679999995</v>
      </c>
      <c r="P7" s="20">
        <v>4914185.6959999995</v>
      </c>
    </row>
    <row r="8" spans="1:19" x14ac:dyDescent="0.3">
      <c r="A8" s="10" t="s">
        <v>37</v>
      </c>
      <c r="B8" s="20">
        <v>2376818.8360000001</v>
      </c>
      <c r="C8" s="20">
        <v>2311025.9995000004</v>
      </c>
      <c r="D8" s="20">
        <v>4687844.8355</v>
      </c>
      <c r="E8" s="20">
        <v>219362.35499999995</v>
      </c>
      <c r="F8" s="20">
        <v>218181.21</v>
      </c>
      <c r="G8" s="20">
        <v>437543.56499999994</v>
      </c>
      <c r="H8" s="20">
        <v>72137.459999999992</v>
      </c>
      <c r="I8" s="20">
        <v>58335.640000000007</v>
      </c>
      <c r="J8" s="20">
        <v>130473.1</v>
      </c>
      <c r="K8" s="20">
        <v>137357</v>
      </c>
      <c r="L8" s="20">
        <v>135352.79</v>
      </c>
      <c r="M8" s="20">
        <v>272709.79000000004</v>
      </c>
      <c r="N8" s="20">
        <v>2805675.6510000001</v>
      </c>
      <c r="O8" s="20">
        <v>2722895.6395000005</v>
      </c>
      <c r="P8" s="20">
        <v>5528571.2905000001</v>
      </c>
    </row>
    <row r="9" spans="1:19" x14ac:dyDescent="0.3">
      <c r="A9" s="10" t="s">
        <v>38</v>
      </c>
      <c r="B9" s="20">
        <v>2383626.1940000001</v>
      </c>
      <c r="C9" s="20">
        <v>2286491.173</v>
      </c>
      <c r="D9" s="20">
        <v>4670117.3670000006</v>
      </c>
      <c r="E9" s="20">
        <v>210803.77499999997</v>
      </c>
      <c r="F9" s="20">
        <v>211304.11999999997</v>
      </c>
      <c r="G9" s="20">
        <v>422107.8949999999</v>
      </c>
      <c r="H9" s="20">
        <v>79466.845000000001</v>
      </c>
      <c r="I9" s="20">
        <v>63395.585000000006</v>
      </c>
      <c r="J9" s="20">
        <v>142862.43</v>
      </c>
      <c r="K9" s="20">
        <v>152726</v>
      </c>
      <c r="L9" s="20">
        <v>150149.46000000002</v>
      </c>
      <c r="M9" s="20">
        <v>302875.46000000002</v>
      </c>
      <c r="N9" s="20">
        <v>2826622.8140000002</v>
      </c>
      <c r="O9" s="20">
        <v>2711340.338</v>
      </c>
      <c r="P9" s="20">
        <v>5537963.1520000007</v>
      </c>
    </row>
    <row r="10" spans="1:19" x14ac:dyDescent="0.3">
      <c r="A10" s="10" t="s">
        <v>39</v>
      </c>
      <c r="B10" s="20">
        <v>1910752.8359999999</v>
      </c>
      <c r="C10" s="20">
        <v>1847716.2790000001</v>
      </c>
      <c r="D10" s="20">
        <v>3758469.1150000002</v>
      </c>
      <c r="E10" s="20">
        <v>181326.12</v>
      </c>
      <c r="F10" s="20">
        <v>188412.47000000003</v>
      </c>
      <c r="G10" s="20">
        <v>369738.59</v>
      </c>
      <c r="H10" s="20">
        <v>75995.705000000002</v>
      </c>
      <c r="I10" s="20">
        <v>62281.549999999996</v>
      </c>
      <c r="J10" s="20">
        <v>138277.255</v>
      </c>
      <c r="K10" s="20">
        <v>152533</v>
      </c>
      <c r="L10" s="20">
        <v>152156.88999999998</v>
      </c>
      <c r="M10" s="20">
        <v>304689.89</v>
      </c>
      <c r="N10" s="20">
        <v>2320607.6609999998</v>
      </c>
      <c r="O10" s="20">
        <v>2250567.1890000002</v>
      </c>
      <c r="P10" s="20">
        <v>4571174.8499999996</v>
      </c>
    </row>
    <row r="11" spans="1:19" x14ac:dyDescent="0.3">
      <c r="A11" s="10" t="s">
        <v>40</v>
      </c>
      <c r="B11" s="20">
        <v>1392548.3219999999</v>
      </c>
      <c r="C11" s="20">
        <v>1448163.6250000002</v>
      </c>
      <c r="D11" s="20">
        <v>2840711.9470000002</v>
      </c>
      <c r="E11" s="20">
        <v>155605.15499999997</v>
      </c>
      <c r="F11" s="20">
        <v>159124.49</v>
      </c>
      <c r="G11" s="20">
        <v>314729.64499999996</v>
      </c>
      <c r="H11" s="20">
        <v>63319.74</v>
      </c>
      <c r="I11" s="20">
        <v>54374.955000000002</v>
      </c>
      <c r="J11" s="20">
        <v>117694.69500000001</v>
      </c>
      <c r="K11" s="20">
        <v>153314</v>
      </c>
      <c r="L11" s="20">
        <v>158957.32999999999</v>
      </c>
      <c r="M11" s="20">
        <v>312271.32999999996</v>
      </c>
      <c r="N11" s="20">
        <v>1764787.2169999999</v>
      </c>
      <c r="O11" s="20">
        <v>1820620.4000000004</v>
      </c>
      <c r="P11" s="20">
        <v>3585407.6170000006</v>
      </c>
    </row>
    <row r="12" spans="1:19" x14ac:dyDescent="0.3">
      <c r="A12" s="10" t="s">
        <v>41</v>
      </c>
      <c r="B12" s="20">
        <v>1074833.0260000001</v>
      </c>
      <c r="C12" s="20">
        <v>1197682.3884999999</v>
      </c>
      <c r="D12" s="20">
        <v>2272515.4145</v>
      </c>
      <c r="E12" s="20">
        <v>150347.99999999997</v>
      </c>
      <c r="F12" s="20">
        <v>162533.24</v>
      </c>
      <c r="G12" s="20">
        <v>312881.24</v>
      </c>
      <c r="H12" s="20">
        <v>55804.189999999995</v>
      </c>
      <c r="I12" s="20">
        <v>51110.665000000001</v>
      </c>
      <c r="J12" s="20">
        <v>106914.855</v>
      </c>
      <c r="K12" s="20">
        <v>174298</v>
      </c>
      <c r="L12" s="20">
        <v>179007.99</v>
      </c>
      <c r="M12" s="20">
        <v>353305.99</v>
      </c>
      <c r="N12" s="20">
        <v>1455283.216</v>
      </c>
      <c r="O12" s="20">
        <v>1590334.2834999999</v>
      </c>
      <c r="P12" s="20">
        <v>3045617.4994999999</v>
      </c>
    </row>
    <row r="13" spans="1:19" x14ac:dyDescent="0.3">
      <c r="A13" s="10" t="s">
        <v>42</v>
      </c>
      <c r="B13" s="20">
        <v>785475.89999999991</v>
      </c>
      <c r="C13" s="20">
        <v>1027394.4895000001</v>
      </c>
      <c r="D13" s="20">
        <v>1812870.3895</v>
      </c>
      <c r="E13" s="20">
        <v>136382.51999999999</v>
      </c>
      <c r="F13" s="20">
        <v>161398</v>
      </c>
      <c r="G13" s="20">
        <v>297780.52</v>
      </c>
      <c r="H13" s="20">
        <v>46717.564999999995</v>
      </c>
      <c r="I13" s="20">
        <v>47241.584999999999</v>
      </c>
      <c r="J13" s="20">
        <v>93959.15</v>
      </c>
      <c r="K13" s="20">
        <v>161324</v>
      </c>
      <c r="L13" s="20">
        <v>169113.66499999998</v>
      </c>
      <c r="M13" s="20">
        <v>330437.66499999998</v>
      </c>
      <c r="N13" s="20">
        <v>1129899.9849999999</v>
      </c>
      <c r="O13" s="20">
        <v>1405147.7395000001</v>
      </c>
      <c r="P13" s="20">
        <v>2535047.7245</v>
      </c>
    </row>
    <row r="14" spans="1:19" x14ac:dyDescent="0.3">
      <c r="A14" s="10" t="s">
        <v>43</v>
      </c>
      <c r="B14" s="20">
        <v>637128.18999999994</v>
      </c>
      <c r="C14" s="20">
        <v>903083.10749999993</v>
      </c>
      <c r="D14" s="20">
        <v>1540211.2974999999</v>
      </c>
      <c r="E14" s="20">
        <v>118092.52499999998</v>
      </c>
      <c r="F14" s="20">
        <v>138586.13999999998</v>
      </c>
      <c r="G14" s="20">
        <v>256678.66499999998</v>
      </c>
      <c r="H14" s="20">
        <v>39260.12999999999</v>
      </c>
      <c r="I14" s="20">
        <v>42957.819999999992</v>
      </c>
      <c r="J14" s="20">
        <v>82217.949999999983</v>
      </c>
      <c r="K14" s="20">
        <v>150907</v>
      </c>
      <c r="L14" s="20">
        <v>162497.41999999998</v>
      </c>
      <c r="M14" s="20">
        <v>313404.42</v>
      </c>
      <c r="N14" s="20">
        <v>945387.84499999997</v>
      </c>
      <c r="O14" s="20">
        <v>1247124.4874999998</v>
      </c>
      <c r="P14" s="20">
        <v>2192512.3324999996</v>
      </c>
    </row>
    <row r="15" spans="1:19" x14ac:dyDescent="0.3">
      <c r="A15" s="10" t="s">
        <v>44</v>
      </c>
      <c r="B15" s="20">
        <v>482542.98</v>
      </c>
      <c r="C15" s="20">
        <v>735389.098</v>
      </c>
      <c r="D15" s="20">
        <v>1217932.078</v>
      </c>
      <c r="E15" s="20">
        <v>86702.354999999996</v>
      </c>
      <c r="F15" s="20">
        <v>110580.86</v>
      </c>
      <c r="G15" s="20">
        <v>197283.215</v>
      </c>
      <c r="H15" s="20">
        <v>31727.834999999999</v>
      </c>
      <c r="I15" s="20">
        <v>36854.759999999995</v>
      </c>
      <c r="J15" s="20">
        <v>68582.595000000001</v>
      </c>
      <c r="K15" s="20">
        <v>144098</v>
      </c>
      <c r="L15" s="20">
        <v>156580.52499999999</v>
      </c>
      <c r="M15" s="20">
        <v>300678.52500000002</v>
      </c>
      <c r="N15" s="20">
        <v>745071.16999999993</v>
      </c>
      <c r="O15" s="20">
        <v>1039405.243</v>
      </c>
      <c r="P15" s="20">
        <v>1784476.4129999999</v>
      </c>
    </row>
    <row r="16" spans="1:19" x14ac:dyDescent="0.3">
      <c r="A16" s="10" t="s">
        <v>45</v>
      </c>
      <c r="B16" s="20">
        <v>339832.97200000001</v>
      </c>
      <c r="C16" s="20">
        <v>554771.48</v>
      </c>
      <c r="D16" s="20">
        <v>894604.45200000005</v>
      </c>
      <c r="E16" s="20">
        <v>59313.09</v>
      </c>
      <c r="F16" s="20">
        <v>83498.720000000016</v>
      </c>
      <c r="G16" s="20">
        <v>142811.81</v>
      </c>
      <c r="H16" s="20">
        <v>24548.17</v>
      </c>
      <c r="I16" s="20">
        <v>31110.239999999998</v>
      </c>
      <c r="J16" s="20">
        <v>55658.409999999996</v>
      </c>
      <c r="K16" s="20">
        <v>129884</v>
      </c>
      <c r="L16" s="20">
        <v>147161.95500000002</v>
      </c>
      <c r="M16" s="20">
        <v>277045.95500000002</v>
      </c>
      <c r="N16" s="20">
        <v>553578.23200000008</v>
      </c>
      <c r="O16" s="20">
        <v>816542.39500000002</v>
      </c>
      <c r="P16" s="20">
        <v>1370120.6270000001</v>
      </c>
    </row>
    <row r="17" spans="1:16" x14ac:dyDescent="0.3">
      <c r="A17" s="10" t="s">
        <v>46</v>
      </c>
      <c r="B17" s="20">
        <v>198981.24000000002</v>
      </c>
      <c r="C17" s="20">
        <v>381497.07050000003</v>
      </c>
      <c r="D17" s="20">
        <v>580478.31050000002</v>
      </c>
      <c r="E17" s="20">
        <v>34424.264999999999</v>
      </c>
      <c r="F17" s="20">
        <v>54925.820000000007</v>
      </c>
      <c r="G17" s="20">
        <v>89350.085000000006</v>
      </c>
      <c r="H17" s="20">
        <v>16400.25</v>
      </c>
      <c r="I17" s="20">
        <v>23687.279999999999</v>
      </c>
      <c r="J17" s="20">
        <v>40087.53</v>
      </c>
      <c r="K17" s="20">
        <v>111602</v>
      </c>
      <c r="L17" s="20">
        <v>128294.27999999998</v>
      </c>
      <c r="M17" s="20">
        <v>239896.27999999997</v>
      </c>
      <c r="N17" s="20">
        <v>361407.755</v>
      </c>
      <c r="O17" s="20">
        <v>588404.45050000004</v>
      </c>
      <c r="P17" s="20">
        <v>949812.20550000004</v>
      </c>
    </row>
    <row r="18" spans="1:16" x14ac:dyDescent="0.3">
      <c r="A18" s="10" t="s">
        <v>116</v>
      </c>
      <c r="B18" s="20">
        <v>106935.7</v>
      </c>
      <c r="C18" s="20">
        <v>233194.951</v>
      </c>
      <c r="D18" s="20">
        <v>340130.65100000001</v>
      </c>
      <c r="E18" s="20">
        <v>18524.159999999996</v>
      </c>
      <c r="F18" s="20">
        <v>34401.61</v>
      </c>
      <c r="G18" s="20">
        <v>52925.77</v>
      </c>
      <c r="H18" s="20">
        <v>9371.2900000000009</v>
      </c>
      <c r="I18" s="20">
        <v>15838.8</v>
      </c>
      <c r="J18" s="20">
        <v>25210.09</v>
      </c>
      <c r="K18" s="20">
        <v>80115</v>
      </c>
      <c r="L18" s="20">
        <v>99492.87999999999</v>
      </c>
      <c r="M18" s="20">
        <v>179607.88</v>
      </c>
      <c r="N18" s="20">
        <v>214946.15</v>
      </c>
      <c r="O18" s="20">
        <v>382928.24099999998</v>
      </c>
      <c r="P18" s="20">
        <v>597874.39099999995</v>
      </c>
    </row>
    <row r="19" spans="1:16" x14ac:dyDescent="0.3">
      <c r="A19" s="10" t="s">
        <v>48</v>
      </c>
      <c r="B19" s="20">
        <v>78051.584000000003</v>
      </c>
      <c r="C19" s="20">
        <v>244364.71950000001</v>
      </c>
      <c r="D19" s="20">
        <v>322416.30350000004</v>
      </c>
      <c r="E19" s="20">
        <v>11970.554999999998</v>
      </c>
      <c r="F19" s="20">
        <v>31000.94</v>
      </c>
      <c r="G19" s="20">
        <v>42971.494999999995</v>
      </c>
      <c r="H19" s="20">
        <v>6384.7699999999995</v>
      </c>
      <c r="I19" s="20">
        <v>15223.174999999999</v>
      </c>
      <c r="J19" s="20">
        <v>21607.945</v>
      </c>
      <c r="K19" s="20">
        <v>82954</v>
      </c>
      <c r="L19" s="20">
        <v>133019.32500000001</v>
      </c>
      <c r="M19" s="20">
        <v>215973.32500000001</v>
      </c>
      <c r="N19" s="20">
        <v>179360.90899999999</v>
      </c>
      <c r="O19" s="20">
        <v>423608.15950000001</v>
      </c>
      <c r="P19" s="20">
        <v>602969.06850000005</v>
      </c>
    </row>
    <row r="20" spans="1:16" x14ac:dyDescent="0.3">
      <c r="A20" s="8"/>
      <c r="B20" s="20">
        <v>23124781.751999997</v>
      </c>
      <c r="C20" s="20">
        <v>24318477.381500013</v>
      </c>
      <c r="D20" s="20">
        <v>47443259.133499995</v>
      </c>
      <c r="E20" s="20">
        <v>2513220.585</v>
      </c>
      <c r="F20" s="20">
        <v>2663529.5799999996</v>
      </c>
      <c r="G20" s="20">
        <v>5176750.1649999991</v>
      </c>
      <c r="H20" s="20">
        <v>768593.53</v>
      </c>
      <c r="I20" s="20">
        <v>734413.04500000004</v>
      </c>
      <c r="J20" s="20">
        <v>1503006.5749999997</v>
      </c>
      <c r="K20" s="20">
        <v>2266151</v>
      </c>
      <c r="L20" s="20">
        <v>2385855.1800000002</v>
      </c>
      <c r="M20" s="20">
        <v>4652006.18</v>
      </c>
      <c r="N20" s="20">
        <v>28672746.866999999</v>
      </c>
      <c r="O20" s="20">
        <v>30102275.186500002</v>
      </c>
      <c r="P20" s="20">
        <v>58775022.053499997</v>
      </c>
    </row>
    <row r="22" spans="1:16" x14ac:dyDescent="0.3">
      <c r="A22" t="s">
        <v>117</v>
      </c>
      <c r="B22" t="str">
        <f t="shared" ref="B22:P22" si="0">B1</f>
        <v>Black African</v>
      </c>
      <c r="C22">
        <f t="shared" si="0"/>
        <v>0</v>
      </c>
      <c r="D22">
        <f t="shared" si="0"/>
        <v>0</v>
      </c>
      <c r="E22" t="str">
        <f t="shared" si="0"/>
        <v>Coloured</v>
      </c>
      <c r="F22">
        <f t="shared" si="0"/>
        <v>0</v>
      </c>
      <c r="G22">
        <f t="shared" si="0"/>
        <v>0</v>
      </c>
      <c r="H22" t="str">
        <f t="shared" si="0"/>
        <v>Indian/Asian</v>
      </c>
      <c r="I22">
        <f t="shared" si="0"/>
        <v>0</v>
      </c>
      <c r="J22">
        <f t="shared" si="0"/>
        <v>0</v>
      </c>
      <c r="K22" t="str">
        <f t="shared" si="0"/>
        <v>White</v>
      </c>
      <c r="L22">
        <f t="shared" si="0"/>
        <v>0</v>
      </c>
      <c r="M22">
        <f t="shared" si="0"/>
        <v>0</v>
      </c>
      <c r="N22" t="str">
        <f t="shared" si="0"/>
        <v>RSA</v>
      </c>
      <c r="O22">
        <f t="shared" si="0"/>
        <v>0</v>
      </c>
      <c r="P22">
        <f t="shared" si="0"/>
        <v>0</v>
      </c>
    </row>
    <row r="23" spans="1:16" x14ac:dyDescent="0.3">
      <c r="A23">
        <f t="shared" ref="A23:P23" si="1">A2</f>
        <v>0</v>
      </c>
      <c r="B23" t="str">
        <f t="shared" si="1"/>
        <v>Male</v>
      </c>
      <c r="C23" t="str">
        <f t="shared" si="1"/>
        <v>Female</v>
      </c>
      <c r="D23" t="str">
        <f t="shared" si="1"/>
        <v>Total</v>
      </c>
      <c r="E23" t="str">
        <f t="shared" si="1"/>
        <v>Male</v>
      </c>
      <c r="F23" t="str">
        <f t="shared" si="1"/>
        <v>Female</v>
      </c>
      <c r="G23" t="str">
        <f t="shared" si="1"/>
        <v>Total</v>
      </c>
      <c r="H23" t="str">
        <f t="shared" si="1"/>
        <v>Male</v>
      </c>
      <c r="I23" t="str">
        <f t="shared" si="1"/>
        <v>Female</v>
      </c>
      <c r="J23" t="str">
        <f t="shared" si="1"/>
        <v>Total</v>
      </c>
      <c r="K23" t="str">
        <f t="shared" si="1"/>
        <v>Male</v>
      </c>
      <c r="L23" t="str">
        <f t="shared" si="1"/>
        <v>Female</v>
      </c>
      <c r="M23" t="str">
        <f t="shared" si="1"/>
        <v>Total</v>
      </c>
      <c r="N23" t="str">
        <f t="shared" si="1"/>
        <v>Male</v>
      </c>
      <c r="O23" t="str">
        <f t="shared" si="1"/>
        <v>Female</v>
      </c>
      <c r="P23" t="str">
        <f t="shared" si="1"/>
        <v>Total</v>
      </c>
    </row>
    <row r="24" spans="1:16" x14ac:dyDescent="0.3">
      <c r="A24" t="str">
        <f t="shared" ref="A24" si="2">A3</f>
        <v>0-4</v>
      </c>
      <c r="B24" s="5">
        <f>ROUND(B3/1000,1)</f>
        <v>2493.6</v>
      </c>
      <c r="C24" s="5">
        <f t="shared" ref="C24:P24" si="3">ROUND(C3/1000,1)</f>
        <v>2433.3000000000002</v>
      </c>
      <c r="D24" s="5">
        <f t="shared" si="3"/>
        <v>4926.8999999999996</v>
      </c>
      <c r="E24" s="5">
        <f t="shared" si="3"/>
        <v>242.1</v>
      </c>
      <c r="F24" s="5">
        <f t="shared" si="3"/>
        <v>236</v>
      </c>
      <c r="G24" s="5">
        <f t="shared" si="3"/>
        <v>478.1</v>
      </c>
      <c r="H24" s="5">
        <f t="shared" si="3"/>
        <v>50.1</v>
      </c>
      <c r="I24" s="5">
        <f t="shared" si="3"/>
        <v>48.4</v>
      </c>
      <c r="J24" s="5">
        <f t="shared" si="3"/>
        <v>98.5</v>
      </c>
      <c r="K24" s="5">
        <f t="shared" si="3"/>
        <v>117.7</v>
      </c>
      <c r="L24" s="5">
        <f t="shared" si="3"/>
        <v>112.8</v>
      </c>
      <c r="M24" s="5">
        <f t="shared" si="3"/>
        <v>230.5</v>
      </c>
      <c r="N24" s="5">
        <f t="shared" si="3"/>
        <v>2903.5</v>
      </c>
      <c r="O24" s="5">
        <f t="shared" si="3"/>
        <v>2830.5</v>
      </c>
      <c r="P24" s="5">
        <f t="shared" si="3"/>
        <v>5733.9</v>
      </c>
    </row>
    <row r="25" spans="1:16" x14ac:dyDescent="0.3">
      <c r="A25" t="str">
        <f t="shared" ref="A25" si="4">A4</f>
        <v>5-9</v>
      </c>
      <c r="B25" s="5">
        <f t="shared" ref="B25:P25" si="5">ROUND(B4/1000,1)</f>
        <v>2489.4</v>
      </c>
      <c r="C25" s="5">
        <f t="shared" si="5"/>
        <v>2422.1999999999998</v>
      </c>
      <c r="D25" s="5">
        <f t="shared" si="5"/>
        <v>4911.6000000000004</v>
      </c>
      <c r="E25" s="5">
        <f t="shared" si="5"/>
        <v>240.2</v>
      </c>
      <c r="F25" s="5">
        <f t="shared" si="5"/>
        <v>234.7</v>
      </c>
      <c r="G25" s="5">
        <f t="shared" si="5"/>
        <v>474.8</v>
      </c>
      <c r="H25" s="5">
        <f t="shared" si="5"/>
        <v>49.8</v>
      </c>
      <c r="I25" s="5">
        <f t="shared" si="5"/>
        <v>47.7</v>
      </c>
      <c r="J25" s="5">
        <f t="shared" si="5"/>
        <v>97.5</v>
      </c>
      <c r="K25" s="5">
        <f t="shared" si="5"/>
        <v>129.4</v>
      </c>
      <c r="L25" s="5">
        <f t="shared" si="5"/>
        <v>124.2</v>
      </c>
      <c r="M25" s="5">
        <f t="shared" si="5"/>
        <v>253.5</v>
      </c>
      <c r="N25" s="5">
        <f t="shared" si="5"/>
        <v>2908.7</v>
      </c>
      <c r="O25" s="5">
        <f t="shared" si="5"/>
        <v>2828.7</v>
      </c>
      <c r="P25" s="5">
        <f t="shared" si="5"/>
        <v>5737.4</v>
      </c>
    </row>
    <row r="26" spans="1:16" x14ac:dyDescent="0.3">
      <c r="A26" t="str">
        <f t="shared" ref="A26" si="6">A5</f>
        <v>10-14</v>
      </c>
      <c r="B26" s="5">
        <f t="shared" ref="B26:P26" si="7">ROUND(B5/1000,1)</f>
        <v>2331.1</v>
      </c>
      <c r="C26" s="5">
        <f t="shared" si="7"/>
        <v>2293.6</v>
      </c>
      <c r="D26" s="5">
        <f t="shared" si="7"/>
        <v>4624.6000000000004</v>
      </c>
      <c r="E26" s="5">
        <f t="shared" si="7"/>
        <v>226.8</v>
      </c>
      <c r="F26" s="5">
        <f t="shared" si="7"/>
        <v>222.7</v>
      </c>
      <c r="G26" s="5">
        <f t="shared" si="7"/>
        <v>449.5</v>
      </c>
      <c r="H26" s="5">
        <f t="shared" si="7"/>
        <v>47.1</v>
      </c>
      <c r="I26" s="5">
        <f t="shared" si="7"/>
        <v>44.7</v>
      </c>
      <c r="J26" s="5">
        <f t="shared" si="7"/>
        <v>91.8</v>
      </c>
      <c r="K26" s="5">
        <f t="shared" si="7"/>
        <v>133.5</v>
      </c>
      <c r="L26" s="5">
        <f t="shared" si="7"/>
        <v>128.4</v>
      </c>
      <c r="M26" s="5">
        <f t="shared" si="7"/>
        <v>261.89999999999998</v>
      </c>
      <c r="N26" s="5">
        <f t="shared" si="7"/>
        <v>2738.6</v>
      </c>
      <c r="O26" s="5">
        <f t="shared" si="7"/>
        <v>2689.3</v>
      </c>
      <c r="P26" s="5">
        <f t="shared" si="7"/>
        <v>5427.9</v>
      </c>
    </row>
    <row r="27" spans="1:16" x14ac:dyDescent="0.3">
      <c r="A27" t="str">
        <f t="shared" ref="A27" si="8">A6</f>
        <v>15-19</v>
      </c>
      <c r="B27" s="5">
        <f t="shared" ref="B27:P27" si="9">ROUND(B6/1000,1)</f>
        <v>1968.1</v>
      </c>
      <c r="C27" s="5">
        <f t="shared" si="9"/>
        <v>1949.5</v>
      </c>
      <c r="D27" s="5">
        <f t="shared" si="9"/>
        <v>3917.6</v>
      </c>
      <c r="E27" s="5">
        <f t="shared" si="9"/>
        <v>206.8</v>
      </c>
      <c r="F27" s="5">
        <f t="shared" si="9"/>
        <v>203.9</v>
      </c>
      <c r="G27" s="5">
        <f t="shared" si="9"/>
        <v>410.7</v>
      </c>
      <c r="H27" s="5">
        <f t="shared" si="9"/>
        <v>45</v>
      </c>
      <c r="I27" s="5">
        <f t="shared" si="9"/>
        <v>42.5</v>
      </c>
      <c r="J27" s="5">
        <f t="shared" si="9"/>
        <v>87.5</v>
      </c>
      <c r="K27" s="5">
        <f t="shared" si="9"/>
        <v>124.1</v>
      </c>
      <c r="L27" s="5">
        <f t="shared" si="9"/>
        <v>120.2</v>
      </c>
      <c r="M27" s="5">
        <f t="shared" si="9"/>
        <v>244.3</v>
      </c>
      <c r="N27" s="5">
        <f t="shared" si="9"/>
        <v>2344</v>
      </c>
      <c r="O27" s="5">
        <f t="shared" si="9"/>
        <v>2316</v>
      </c>
      <c r="P27" s="5">
        <f t="shared" si="9"/>
        <v>4660</v>
      </c>
    </row>
    <row r="28" spans="1:16" x14ac:dyDescent="0.3">
      <c r="A28" t="str">
        <f t="shared" ref="A28" si="10">A7</f>
        <v>20-24</v>
      </c>
      <c r="B28" s="5">
        <f t="shared" ref="B28:P28" si="11">ROUND(B7/1000,1)</f>
        <v>2075</v>
      </c>
      <c r="C28" s="5">
        <f t="shared" si="11"/>
        <v>2049.1999999999998</v>
      </c>
      <c r="D28" s="5">
        <f t="shared" si="11"/>
        <v>4124.3</v>
      </c>
      <c r="E28" s="5">
        <f t="shared" si="11"/>
        <v>214.5</v>
      </c>
      <c r="F28" s="5">
        <f t="shared" si="11"/>
        <v>212.3</v>
      </c>
      <c r="G28" s="5">
        <f t="shared" si="11"/>
        <v>426.8</v>
      </c>
      <c r="H28" s="5">
        <f t="shared" si="11"/>
        <v>55.5</v>
      </c>
      <c r="I28" s="5">
        <f t="shared" si="11"/>
        <v>48.7</v>
      </c>
      <c r="J28" s="5">
        <f t="shared" si="11"/>
        <v>104.2</v>
      </c>
      <c r="K28" s="5">
        <f t="shared" si="11"/>
        <v>130.30000000000001</v>
      </c>
      <c r="L28" s="5">
        <f t="shared" si="11"/>
        <v>128.6</v>
      </c>
      <c r="M28" s="5">
        <f t="shared" si="11"/>
        <v>258.89999999999998</v>
      </c>
      <c r="N28" s="5">
        <f t="shared" si="11"/>
        <v>2475.4</v>
      </c>
      <c r="O28" s="5">
        <f t="shared" si="11"/>
        <v>2438.8000000000002</v>
      </c>
      <c r="P28" s="5">
        <f t="shared" si="11"/>
        <v>4914.2</v>
      </c>
    </row>
    <row r="29" spans="1:16" x14ac:dyDescent="0.3">
      <c r="A29" t="str">
        <f t="shared" ref="A29" si="12">A8</f>
        <v>25-29</v>
      </c>
      <c r="B29" s="5">
        <f t="shared" ref="B29:P29" si="13">ROUND(B8/1000,1)</f>
        <v>2376.8000000000002</v>
      </c>
      <c r="C29" s="5">
        <f t="shared" si="13"/>
        <v>2311</v>
      </c>
      <c r="D29" s="5">
        <f t="shared" si="13"/>
        <v>4687.8</v>
      </c>
      <c r="E29" s="5">
        <f t="shared" si="13"/>
        <v>219.4</v>
      </c>
      <c r="F29" s="5">
        <f t="shared" si="13"/>
        <v>218.2</v>
      </c>
      <c r="G29" s="5">
        <f t="shared" si="13"/>
        <v>437.5</v>
      </c>
      <c r="H29" s="5">
        <f t="shared" si="13"/>
        <v>72.099999999999994</v>
      </c>
      <c r="I29" s="5">
        <f t="shared" si="13"/>
        <v>58.3</v>
      </c>
      <c r="J29" s="5">
        <f t="shared" si="13"/>
        <v>130.5</v>
      </c>
      <c r="K29" s="5">
        <f t="shared" si="13"/>
        <v>137.4</v>
      </c>
      <c r="L29" s="5">
        <f t="shared" si="13"/>
        <v>135.4</v>
      </c>
      <c r="M29" s="5">
        <f t="shared" si="13"/>
        <v>272.7</v>
      </c>
      <c r="N29" s="5">
        <f t="shared" si="13"/>
        <v>2805.7</v>
      </c>
      <c r="O29" s="5">
        <f t="shared" si="13"/>
        <v>2722.9</v>
      </c>
      <c r="P29" s="5">
        <f t="shared" si="13"/>
        <v>5528.6</v>
      </c>
    </row>
    <row r="30" spans="1:16" x14ac:dyDescent="0.3">
      <c r="A30" t="str">
        <f t="shared" ref="A30" si="14">A9</f>
        <v>30-34</v>
      </c>
      <c r="B30" s="5">
        <f t="shared" ref="B30:P30" si="15">ROUND(B9/1000,1)</f>
        <v>2383.6</v>
      </c>
      <c r="C30" s="5">
        <f t="shared" si="15"/>
        <v>2286.5</v>
      </c>
      <c r="D30" s="5">
        <f t="shared" si="15"/>
        <v>4670.1000000000004</v>
      </c>
      <c r="E30" s="5">
        <f t="shared" si="15"/>
        <v>210.8</v>
      </c>
      <c r="F30" s="5">
        <f t="shared" si="15"/>
        <v>211.3</v>
      </c>
      <c r="G30" s="5">
        <f t="shared" si="15"/>
        <v>422.1</v>
      </c>
      <c r="H30" s="5">
        <f t="shared" si="15"/>
        <v>79.5</v>
      </c>
      <c r="I30" s="5">
        <f t="shared" si="15"/>
        <v>63.4</v>
      </c>
      <c r="J30" s="5">
        <f t="shared" si="15"/>
        <v>142.9</v>
      </c>
      <c r="K30" s="5">
        <f t="shared" si="15"/>
        <v>152.69999999999999</v>
      </c>
      <c r="L30" s="5">
        <f t="shared" si="15"/>
        <v>150.1</v>
      </c>
      <c r="M30" s="5">
        <f t="shared" si="15"/>
        <v>302.89999999999998</v>
      </c>
      <c r="N30" s="5">
        <f t="shared" si="15"/>
        <v>2826.6</v>
      </c>
      <c r="O30" s="5">
        <f t="shared" si="15"/>
        <v>2711.3</v>
      </c>
      <c r="P30" s="5">
        <f t="shared" si="15"/>
        <v>5538</v>
      </c>
    </row>
    <row r="31" spans="1:16" x14ac:dyDescent="0.3">
      <c r="A31" t="str">
        <f t="shared" ref="A31" si="16">A10</f>
        <v>35-39</v>
      </c>
      <c r="B31" s="5">
        <f t="shared" ref="B31:P31" si="17">ROUND(B10/1000,1)</f>
        <v>1910.8</v>
      </c>
      <c r="C31" s="5">
        <f t="shared" si="17"/>
        <v>1847.7</v>
      </c>
      <c r="D31" s="5">
        <f t="shared" si="17"/>
        <v>3758.5</v>
      </c>
      <c r="E31" s="5">
        <f t="shared" si="17"/>
        <v>181.3</v>
      </c>
      <c r="F31" s="5">
        <f t="shared" si="17"/>
        <v>188.4</v>
      </c>
      <c r="G31" s="5">
        <f t="shared" si="17"/>
        <v>369.7</v>
      </c>
      <c r="H31" s="5">
        <f t="shared" si="17"/>
        <v>76</v>
      </c>
      <c r="I31" s="5">
        <f t="shared" si="17"/>
        <v>62.3</v>
      </c>
      <c r="J31" s="5">
        <f t="shared" si="17"/>
        <v>138.30000000000001</v>
      </c>
      <c r="K31" s="5">
        <f t="shared" si="17"/>
        <v>152.5</v>
      </c>
      <c r="L31" s="5">
        <f t="shared" si="17"/>
        <v>152.19999999999999</v>
      </c>
      <c r="M31" s="5">
        <f t="shared" si="17"/>
        <v>304.7</v>
      </c>
      <c r="N31" s="5">
        <f t="shared" si="17"/>
        <v>2320.6</v>
      </c>
      <c r="O31" s="5">
        <f t="shared" si="17"/>
        <v>2250.6</v>
      </c>
      <c r="P31" s="5">
        <f t="shared" si="17"/>
        <v>4571.2</v>
      </c>
    </row>
    <row r="32" spans="1:16" x14ac:dyDescent="0.3">
      <c r="A32" t="str">
        <f t="shared" ref="A32" si="18">A11</f>
        <v>40-44</v>
      </c>
      <c r="B32" s="5">
        <f t="shared" ref="B32:P32" si="19">ROUND(B11/1000,1)</f>
        <v>1392.5</v>
      </c>
      <c r="C32" s="5">
        <f t="shared" si="19"/>
        <v>1448.2</v>
      </c>
      <c r="D32" s="5">
        <f t="shared" si="19"/>
        <v>2840.7</v>
      </c>
      <c r="E32" s="5">
        <f t="shared" si="19"/>
        <v>155.6</v>
      </c>
      <c r="F32" s="5">
        <f t="shared" si="19"/>
        <v>159.1</v>
      </c>
      <c r="G32" s="5">
        <f t="shared" si="19"/>
        <v>314.7</v>
      </c>
      <c r="H32" s="5">
        <f t="shared" si="19"/>
        <v>63.3</v>
      </c>
      <c r="I32" s="5">
        <f t="shared" si="19"/>
        <v>54.4</v>
      </c>
      <c r="J32" s="5">
        <f t="shared" si="19"/>
        <v>117.7</v>
      </c>
      <c r="K32" s="5">
        <f t="shared" si="19"/>
        <v>153.30000000000001</v>
      </c>
      <c r="L32" s="5">
        <f t="shared" si="19"/>
        <v>159</v>
      </c>
      <c r="M32" s="5">
        <f t="shared" si="19"/>
        <v>312.3</v>
      </c>
      <c r="N32" s="5">
        <f t="shared" si="19"/>
        <v>1764.8</v>
      </c>
      <c r="O32" s="5">
        <f t="shared" si="19"/>
        <v>1820.6</v>
      </c>
      <c r="P32" s="5">
        <f t="shared" si="19"/>
        <v>3585.4</v>
      </c>
    </row>
    <row r="33" spans="1:16" x14ac:dyDescent="0.3">
      <c r="A33" t="str">
        <f t="shared" ref="A33" si="20">A12</f>
        <v>45-49</v>
      </c>
      <c r="B33" s="5">
        <f t="shared" ref="B33:P33" si="21">ROUND(B12/1000,1)</f>
        <v>1074.8</v>
      </c>
      <c r="C33" s="5">
        <f t="shared" si="21"/>
        <v>1197.7</v>
      </c>
      <c r="D33" s="5">
        <f t="shared" si="21"/>
        <v>2272.5</v>
      </c>
      <c r="E33" s="5">
        <f t="shared" si="21"/>
        <v>150.30000000000001</v>
      </c>
      <c r="F33" s="5">
        <f t="shared" si="21"/>
        <v>162.5</v>
      </c>
      <c r="G33" s="5">
        <f t="shared" si="21"/>
        <v>312.89999999999998</v>
      </c>
      <c r="H33" s="5">
        <f t="shared" si="21"/>
        <v>55.8</v>
      </c>
      <c r="I33" s="5">
        <f t="shared" si="21"/>
        <v>51.1</v>
      </c>
      <c r="J33" s="5">
        <f t="shared" si="21"/>
        <v>106.9</v>
      </c>
      <c r="K33" s="5">
        <f t="shared" si="21"/>
        <v>174.3</v>
      </c>
      <c r="L33" s="5">
        <f t="shared" si="21"/>
        <v>179</v>
      </c>
      <c r="M33" s="5">
        <f t="shared" si="21"/>
        <v>353.3</v>
      </c>
      <c r="N33" s="5">
        <f t="shared" si="21"/>
        <v>1455.3</v>
      </c>
      <c r="O33" s="5">
        <f t="shared" si="21"/>
        <v>1590.3</v>
      </c>
      <c r="P33" s="5">
        <f t="shared" si="21"/>
        <v>3045.6</v>
      </c>
    </row>
    <row r="34" spans="1:16" x14ac:dyDescent="0.3">
      <c r="A34" t="str">
        <f t="shared" ref="A34" si="22">A13</f>
        <v>50-54</v>
      </c>
      <c r="B34" s="5">
        <f t="shared" ref="B34:P34" si="23">ROUND(B13/1000,1)</f>
        <v>785.5</v>
      </c>
      <c r="C34" s="5">
        <f t="shared" si="23"/>
        <v>1027.4000000000001</v>
      </c>
      <c r="D34" s="5">
        <f t="shared" si="23"/>
        <v>1812.9</v>
      </c>
      <c r="E34" s="5">
        <f t="shared" si="23"/>
        <v>136.4</v>
      </c>
      <c r="F34" s="5">
        <f t="shared" si="23"/>
        <v>161.4</v>
      </c>
      <c r="G34" s="5">
        <f t="shared" si="23"/>
        <v>297.8</v>
      </c>
      <c r="H34" s="5">
        <f t="shared" si="23"/>
        <v>46.7</v>
      </c>
      <c r="I34" s="5">
        <f t="shared" si="23"/>
        <v>47.2</v>
      </c>
      <c r="J34" s="5">
        <f t="shared" si="23"/>
        <v>94</v>
      </c>
      <c r="K34" s="5">
        <f t="shared" si="23"/>
        <v>161.30000000000001</v>
      </c>
      <c r="L34" s="5">
        <f t="shared" si="23"/>
        <v>169.1</v>
      </c>
      <c r="M34" s="5">
        <f t="shared" si="23"/>
        <v>330.4</v>
      </c>
      <c r="N34" s="5">
        <f t="shared" si="23"/>
        <v>1129.9000000000001</v>
      </c>
      <c r="O34" s="5">
        <f t="shared" si="23"/>
        <v>1405.1</v>
      </c>
      <c r="P34" s="5">
        <f t="shared" si="23"/>
        <v>2535</v>
      </c>
    </row>
    <row r="35" spans="1:16" x14ac:dyDescent="0.3">
      <c r="A35" t="str">
        <f t="shared" ref="A35" si="24">A14</f>
        <v>55-59</v>
      </c>
      <c r="B35" s="5">
        <f t="shared" ref="B35:P35" si="25">ROUND(B14/1000,1)</f>
        <v>637.1</v>
      </c>
      <c r="C35" s="5">
        <f t="shared" si="25"/>
        <v>903.1</v>
      </c>
      <c r="D35" s="5">
        <f t="shared" si="25"/>
        <v>1540.2</v>
      </c>
      <c r="E35" s="5">
        <f t="shared" si="25"/>
        <v>118.1</v>
      </c>
      <c r="F35" s="5">
        <f t="shared" si="25"/>
        <v>138.6</v>
      </c>
      <c r="G35" s="5">
        <f t="shared" si="25"/>
        <v>256.7</v>
      </c>
      <c r="H35" s="5">
        <f t="shared" si="25"/>
        <v>39.299999999999997</v>
      </c>
      <c r="I35" s="5">
        <f t="shared" si="25"/>
        <v>43</v>
      </c>
      <c r="J35" s="5">
        <f t="shared" si="25"/>
        <v>82.2</v>
      </c>
      <c r="K35" s="5">
        <f t="shared" si="25"/>
        <v>150.9</v>
      </c>
      <c r="L35" s="5">
        <f t="shared" si="25"/>
        <v>162.5</v>
      </c>
      <c r="M35" s="5">
        <f t="shared" si="25"/>
        <v>313.39999999999998</v>
      </c>
      <c r="N35" s="5">
        <f t="shared" si="25"/>
        <v>945.4</v>
      </c>
      <c r="O35" s="5">
        <f t="shared" si="25"/>
        <v>1247.0999999999999</v>
      </c>
      <c r="P35" s="5">
        <f t="shared" si="25"/>
        <v>2192.5</v>
      </c>
    </row>
    <row r="36" spans="1:16" x14ac:dyDescent="0.3">
      <c r="A36" t="str">
        <f t="shared" ref="A36" si="26">A15</f>
        <v>60-64</v>
      </c>
      <c r="B36" s="5">
        <f t="shared" ref="B36:P36" si="27">ROUND(B15/1000,1)</f>
        <v>482.5</v>
      </c>
      <c r="C36" s="5">
        <f t="shared" si="27"/>
        <v>735.4</v>
      </c>
      <c r="D36" s="5">
        <f t="shared" si="27"/>
        <v>1217.9000000000001</v>
      </c>
      <c r="E36" s="5">
        <f t="shared" si="27"/>
        <v>86.7</v>
      </c>
      <c r="F36" s="5">
        <f t="shared" si="27"/>
        <v>110.6</v>
      </c>
      <c r="G36" s="5">
        <f t="shared" si="27"/>
        <v>197.3</v>
      </c>
      <c r="H36" s="5">
        <f t="shared" si="27"/>
        <v>31.7</v>
      </c>
      <c r="I36" s="5">
        <f t="shared" si="27"/>
        <v>36.9</v>
      </c>
      <c r="J36" s="5">
        <f t="shared" si="27"/>
        <v>68.599999999999994</v>
      </c>
      <c r="K36" s="5">
        <f t="shared" si="27"/>
        <v>144.1</v>
      </c>
      <c r="L36" s="5">
        <f t="shared" si="27"/>
        <v>156.6</v>
      </c>
      <c r="M36" s="5">
        <f t="shared" si="27"/>
        <v>300.7</v>
      </c>
      <c r="N36" s="5">
        <f t="shared" si="27"/>
        <v>745.1</v>
      </c>
      <c r="O36" s="5">
        <f t="shared" si="27"/>
        <v>1039.4000000000001</v>
      </c>
      <c r="P36" s="5">
        <f t="shared" si="27"/>
        <v>1784.5</v>
      </c>
    </row>
    <row r="37" spans="1:16" x14ac:dyDescent="0.3">
      <c r="A37" t="str">
        <f t="shared" ref="A37" si="28">A16</f>
        <v>65-69</v>
      </c>
      <c r="B37" s="5">
        <f t="shared" ref="B37:P37" si="29">ROUND(B16/1000,1)</f>
        <v>339.8</v>
      </c>
      <c r="C37" s="5">
        <f t="shared" si="29"/>
        <v>554.79999999999995</v>
      </c>
      <c r="D37" s="5">
        <f t="shared" si="29"/>
        <v>894.6</v>
      </c>
      <c r="E37" s="5">
        <f t="shared" si="29"/>
        <v>59.3</v>
      </c>
      <c r="F37" s="5">
        <f t="shared" si="29"/>
        <v>83.5</v>
      </c>
      <c r="G37" s="5">
        <f t="shared" si="29"/>
        <v>142.80000000000001</v>
      </c>
      <c r="H37" s="5">
        <f t="shared" si="29"/>
        <v>24.5</v>
      </c>
      <c r="I37" s="5">
        <f t="shared" si="29"/>
        <v>31.1</v>
      </c>
      <c r="J37" s="5">
        <f t="shared" si="29"/>
        <v>55.7</v>
      </c>
      <c r="K37" s="5">
        <f t="shared" si="29"/>
        <v>129.9</v>
      </c>
      <c r="L37" s="5">
        <f t="shared" si="29"/>
        <v>147.19999999999999</v>
      </c>
      <c r="M37" s="5">
        <f t="shared" si="29"/>
        <v>277</v>
      </c>
      <c r="N37" s="5">
        <f t="shared" si="29"/>
        <v>553.6</v>
      </c>
      <c r="O37" s="5">
        <f t="shared" si="29"/>
        <v>816.5</v>
      </c>
      <c r="P37" s="5">
        <f t="shared" si="29"/>
        <v>1370.1</v>
      </c>
    </row>
    <row r="38" spans="1:16" x14ac:dyDescent="0.3">
      <c r="A38" t="str">
        <f t="shared" ref="A38" si="30">A17</f>
        <v>70-74</v>
      </c>
      <c r="B38" s="5">
        <f t="shared" ref="B38:P38" si="31">ROUND(B17/1000,1)</f>
        <v>199</v>
      </c>
      <c r="C38" s="5">
        <f t="shared" si="31"/>
        <v>381.5</v>
      </c>
      <c r="D38" s="5">
        <f t="shared" si="31"/>
        <v>580.5</v>
      </c>
      <c r="E38" s="5">
        <f t="shared" si="31"/>
        <v>34.4</v>
      </c>
      <c r="F38" s="5">
        <f t="shared" si="31"/>
        <v>54.9</v>
      </c>
      <c r="G38" s="5">
        <f t="shared" si="31"/>
        <v>89.4</v>
      </c>
      <c r="H38" s="5">
        <f t="shared" si="31"/>
        <v>16.399999999999999</v>
      </c>
      <c r="I38" s="5">
        <f t="shared" si="31"/>
        <v>23.7</v>
      </c>
      <c r="J38" s="5">
        <f t="shared" si="31"/>
        <v>40.1</v>
      </c>
      <c r="K38" s="5">
        <f t="shared" si="31"/>
        <v>111.6</v>
      </c>
      <c r="L38" s="5">
        <f t="shared" si="31"/>
        <v>128.30000000000001</v>
      </c>
      <c r="M38" s="5">
        <f t="shared" si="31"/>
        <v>239.9</v>
      </c>
      <c r="N38" s="5">
        <f t="shared" si="31"/>
        <v>361.4</v>
      </c>
      <c r="O38" s="5">
        <f t="shared" si="31"/>
        <v>588.4</v>
      </c>
      <c r="P38" s="5">
        <f t="shared" si="31"/>
        <v>949.8</v>
      </c>
    </row>
    <row r="39" spans="1:16" x14ac:dyDescent="0.3">
      <c r="A39" t="str">
        <f t="shared" ref="A39" si="32">A18</f>
        <v>75-79</v>
      </c>
      <c r="B39" s="5">
        <f t="shared" ref="B39:P39" si="33">ROUND(B18/1000,1)</f>
        <v>106.9</v>
      </c>
      <c r="C39" s="5">
        <f t="shared" si="33"/>
        <v>233.2</v>
      </c>
      <c r="D39" s="5">
        <f t="shared" si="33"/>
        <v>340.1</v>
      </c>
      <c r="E39" s="5">
        <f t="shared" si="33"/>
        <v>18.5</v>
      </c>
      <c r="F39" s="5">
        <f t="shared" si="33"/>
        <v>34.4</v>
      </c>
      <c r="G39" s="5">
        <f t="shared" si="33"/>
        <v>52.9</v>
      </c>
      <c r="H39" s="5">
        <f t="shared" si="33"/>
        <v>9.4</v>
      </c>
      <c r="I39" s="5">
        <f t="shared" si="33"/>
        <v>15.8</v>
      </c>
      <c r="J39" s="5">
        <f t="shared" si="33"/>
        <v>25.2</v>
      </c>
      <c r="K39" s="5">
        <f t="shared" si="33"/>
        <v>80.099999999999994</v>
      </c>
      <c r="L39" s="5">
        <f t="shared" si="33"/>
        <v>99.5</v>
      </c>
      <c r="M39" s="5">
        <f t="shared" si="33"/>
        <v>179.6</v>
      </c>
      <c r="N39" s="5">
        <f t="shared" si="33"/>
        <v>214.9</v>
      </c>
      <c r="O39" s="5">
        <f t="shared" si="33"/>
        <v>382.9</v>
      </c>
      <c r="P39" s="5">
        <f t="shared" si="33"/>
        <v>597.9</v>
      </c>
    </row>
    <row r="40" spans="1:16" x14ac:dyDescent="0.3">
      <c r="A40" t="str">
        <f t="shared" ref="A40" si="34">A19</f>
        <v>80+</v>
      </c>
      <c r="B40" s="5">
        <f t="shared" ref="B40:P40" si="35">ROUND(B19/1000,1)</f>
        <v>78.099999999999994</v>
      </c>
      <c r="C40" s="5">
        <f t="shared" si="35"/>
        <v>244.4</v>
      </c>
      <c r="D40" s="5">
        <f t="shared" si="35"/>
        <v>322.39999999999998</v>
      </c>
      <c r="E40" s="5">
        <f t="shared" si="35"/>
        <v>12</v>
      </c>
      <c r="F40" s="5">
        <f t="shared" si="35"/>
        <v>31</v>
      </c>
      <c r="G40" s="5">
        <f t="shared" si="35"/>
        <v>43</v>
      </c>
      <c r="H40" s="5">
        <f t="shared" si="35"/>
        <v>6.4</v>
      </c>
      <c r="I40" s="5">
        <f t="shared" si="35"/>
        <v>15.2</v>
      </c>
      <c r="J40" s="5">
        <f t="shared" si="35"/>
        <v>21.6</v>
      </c>
      <c r="K40" s="5">
        <f t="shared" si="35"/>
        <v>83</v>
      </c>
      <c r="L40" s="5">
        <f t="shared" si="35"/>
        <v>133</v>
      </c>
      <c r="M40" s="5">
        <f t="shared" si="35"/>
        <v>216</v>
      </c>
      <c r="N40" s="5">
        <f t="shared" si="35"/>
        <v>179.4</v>
      </c>
      <c r="O40" s="5">
        <f t="shared" si="35"/>
        <v>423.6</v>
      </c>
      <c r="P40" s="5">
        <f t="shared" si="35"/>
        <v>603</v>
      </c>
    </row>
    <row r="41" spans="1:16" x14ac:dyDescent="0.3">
      <c r="A41">
        <f t="shared" ref="A41" si="36">A20</f>
        <v>0</v>
      </c>
      <c r="B41" s="5">
        <f t="shared" ref="B41:P41" si="37">(B20/1000)</f>
        <v>23124.781751999995</v>
      </c>
      <c r="C41" s="5">
        <f t="shared" si="37"/>
        <v>24318.477381500012</v>
      </c>
      <c r="D41" s="5">
        <f t="shared" si="37"/>
        <v>47443.259133499996</v>
      </c>
      <c r="E41" s="5">
        <f t="shared" si="37"/>
        <v>2513.220585</v>
      </c>
      <c r="F41" s="5">
        <f t="shared" si="37"/>
        <v>2663.5295799999994</v>
      </c>
      <c r="G41" s="5">
        <f t="shared" si="37"/>
        <v>5176.7501649999995</v>
      </c>
      <c r="H41" s="5">
        <f t="shared" si="37"/>
        <v>768.59352999999999</v>
      </c>
      <c r="I41" s="5">
        <f t="shared" si="37"/>
        <v>734.41304500000001</v>
      </c>
      <c r="J41" s="5">
        <f t="shared" si="37"/>
        <v>1503.0065749999997</v>
      </c>
      <c r="K41" s="5">
        <f t="shared" si="37"/>
        <v>2266.1509999999998</v>
      </c>
      <c r="L41" s="5">
        <f t="shared" si="37"/>
        <v>2385.85518</v>
      </c>
      <c r="M41" s="5">
        <f t="shared" si="37"/>
        <v>4652.0061799999994</v>
      </c>
      <c r="N41" s="5">
        <f t="shared" si="37"/>
        <v>28672.746866999998</v>
      </c>
      <c r="O41" s="5">
        <f t="shared" si="37"/>
        <v>30102.275186500003</v>
      </c>
      <c r="P41" s="5">
        <f t="shared" si="37"/>
        <v>58775.022053499997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1&amp;5</vt:lpstr>
      <vt:lpstr>Table 2</vt:lpstr>
      <vt:lpstr>figure1_app1</vt:lpstr>
      <vt:lpstr>table 3</vt:lpstr>
      <vt:lpstr>fig 2_3_4_app2</vt:lpstr>
      <vt:lpstr>table4</vt:lpstr>
      <vt:lpstr>fig4_5_6_app3</vt:lpstr>
      <vt:lpstr>fig7_app4</vt:lpstr>
      <vt:lpstr>table 6</vt:lpstr>
      <vt:lpstr>table 7_8_9</vt:lpstr>
      <vt:lpstr>table10</vt:lpstr>
      <vt:lpstr>table11</vt:lpstr>
      <vt:lpstr>Figure 8_9</vt:lpstr>
      <vt:lpstr>Figure 10 &amp; 11</vt:lpstr>
      <vt:lpstr>Figure 12</vt:lpstr>
      <vt:lpstr>Figure 13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2019-07-10T11:39:32Z</cp:lastPrinted>
  <dcterms:created xsi:type="dcterms:W3CDTF">2015-07-01T08:45:04Z</dcterms:created>
  <dcterms:modified xsi:type="dcterms:W3CDTF">2019-07-26T08:28:18Z</dcterms:modified>
</cp:coreProperties>
</file>